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79" firstSheet="14" activeTab="20"/>
  </bookViews>
  <sheets>
    <sheet name="目录" sheetId="1" r:id="rId1"/>
    <sheet name="一般公共预算收入表" sheetId="2" r:id="rId2"/>
    <sheet name="一般公共预算支出表" sheetId="3" r:id="rId3"/>
    <sheet name="一般公共预算收支平衡表" sheetId="4" r:id="rId4"/>
    <sheet name="政府性基金收入表" sheetId="5" r:id="rId5"/>
    <sheet name="政府性基金支出表" sheetId="6" r:id="rId6"/>
    <sheet name="国有资本经营预算收入表" sheetId="7" r:id="rId7"/>
    <sheet name="国有资本经营预算支出表" sheetId="8" r:id="rId8"/>
    <sheet name="一般公共预算本级支出表" sheetId="9" r:id="rId9"/>
    <sheet name="一般公共预算本级基本支出表" sheetId="10" r:id="rId10"/>
    <sheet name="一般公共预算税收返还表" sheetId="11" r:id="rId11"/>
    <sheet name="一般公共预算一般性转移支付表" sheetId="12" r:id="rId12"/>
    <sheet name="一般公共预算专项性转移支付表" sheetId="13" r:id="rId13"/>
    <sheet name="一般公共预算“三公”经费表" sheetId="14" r:id="rId14"/>
    <sheet name="政府性基金本级支出表" sheetId="15" r:id="rId15"/>
    <sheet name="政府性基金转移支付表" sheetId="16" r:id="rId16"/>
    <sheet name="政府债务限额和余额情况表" sheetId="17" r:id="rId17"/>
    <sheet name="2022年社会保险基金收支预算情况表" sheetId="18" r:id="rId18"/>
    <sheet name="2022年预算扶贫资金情况表" sheetId="19" r:id="rId19"/>
    <sheet name="2021年度本地区、本级及所属地区地方政府债务限额及余额" sheetId="20" r:id="rId20"/>
    <sheet name="2021年一般债券发行及还本付息表" sheetId="21" r:id="rId21"/>
    <sheet name="2021年专项债券发行及还本付息表" sheetId="22" r:id="rId22"/>
    <sheet name="2022年一般债券还本付息预算表" sheetId="23" r:id="rId23"/>
    <sheet name="2022年专项债券还本付息预算表" sheetId="24" r:id="rId24"/>
    <sheet name="2022年全县及县本级地方政府新增一般债券使用情况表" sheetId="25" r:id="rId25"/>
    <sheet name="2022年全县及县本级地方政府新增专项债券使用情况表" sheetId="26" r:id="rId26"/>
  </sheets>
  <definedNames>
    <definedName name="_xlfn.IFERROR" hidden="1">#NAME?</definedName>
    <definedName name="_xlnm.Print_Area" localSheetId="1">'一般公共预算收入表'!$A$1:$E$23</definedName>
    <definedName name="_xlnm.Print_Area" localSheetId="3">'一般公共预算收支平衡表'!$A$1:$D$13</definedName>
    <definedName name="_xlnm.Print_Area" localSheetId="5">'政府性基金支出表'!$A$1:$E$17</definedName>
    <definedName name="_xlnm.Print_Titles" localSheetId="1">'一般公共预算收入表'!$1:$1</definedName>
    <definedName name="_xlnm.Print_Titles" localSheetId="2">'一般公共预算支出表'!$1:$1</definedName>
    <definedName name="_xlnm.Print_Titles" localSheetId="4">'政府性基金收入表'!$1:$1</definedName>
    <definedName name="_xlnm.Print_Titles" localSheetId="5">'政府性基金支出表'!$1:$1</definedName>
  </definedNames>
  <calcPr fullCalcOnLoad="1"/>
</workbook>
</file>

<file path=xl/sharedStrings.xml><?xml version="1.0" encoding="utf-8"?>
<sst xmlns="http://schemas.openxmlformats.org/spreadsheetml/2006/main" count="2079" uniqueCount="1586">
  <si>
    <r>
      <t>康平县202</t>
    </r>
    <r>
      <rPr>
        <b/>
        <sz val="16"/>
        <rFont val="宋体"/>
        <family val="0"/>
      </rPr>
      <t>2</t>
    </r>
    <r>
      <rPr>
        <b/>
        <sz val="16"/>
        <rFont val="宋体"/>
        <family val="0"/>
      </rPr>
      <t>年政府预算公开表目录</t>
    </r>
  </si>
  <si>
    <t>序号</t>
  </si>
  <si>
    <t>政府预算公开表</t>
  </si>
  <si>
    <t xml:space="preserve">      一般公共预算收入表</t>
  </si>
  <si>
    <t xml:space="preserve">      一般公共预算支出表</t>
  </si>
  <si>
    <t xml:space="preserve">      一般公共预算收支平衡表</t>
  </si>
  <si>
    <t xml:space="preserve">      政府性基金收入表</t>
  </si>
  <si>
    <t xml:space="preserve">      政府性基金支出表</t>
  </si>
  <si>
    <t xml:space="preserve">      国有资本经营预算收入表</t>
  </si>
  <si>
    <t xml:space="preserve">      国有资本经营预算支出表</t>
  </si>
  <si>
    <t xml:space="preserve">      一般公共预算本级支出表</t>
  </si>
  <si>
    <t xml:space="preserve">      一般公共预算本级基本支出表</t>
  </si>
  <si>
    <t xml:space="preserve">      一般公共预算税收返还表</t>
  </si>
  <si>
    <t xml:space="preserve">      一般公共预算一般性转移支付表</t>
  </si>
  <si>
    <t xml:space="preserve">      一般公共预算专项性转移支付表</t>
  </si>
  <si>
    <t xml:space="preserve">      一般公共预算“三公”经费表</t>
  </si>
  <si>
    <t xml:space="preserve">      政府性基金本级支出表</t>
  </si>
  <si>
    <t xml:space="preserve">      政府性基金转移支付表</t>
  </si>
  <si>
    <t xml:space="preserve">      政府债务限额和余额情况表</t>
  </si>
  <si>
    <t xml:space="preserve">      2022年社会保险基金预算收支情况表</t>
  </si>
  <si>
    <t xml:space="preserve">      2022年预算扶贫资金情况表</t>
  </si>
  <si>
    <t xml:space="preserve">      2021年分地区债务限额及余额表</t>
  </si>
  <si>
    <t xml:space="preserve">      2021年地方政府一般债券发行及还本付息表</t>
  </si>
  <si>
    <t xml:space="preserve">      2021年地方政府专项债券发行及还本付息表</t>
  </si>
  <si>
    <t xml:space="preserve">      2022年地方政府一般债券还本付息预算表</t>
  </si>
  <si>
    <t xml:space="preserve">      2022年地方政府专项债券还本付息预算表</t>
  </si>
  <si>
    <t xml:space="preserve">      2022年全县及县本级地方政府新增一般债券使用安排情况表</t>
  </si>
  <si>
    <t xml:space="preserve">      2022年全县及县本级地方政府新增专项债券使用安排情况表</t>
  </si>
  <si>
    <r>
      <t>康平县202</t>
    </r>
    <r>
      <rPr>
        <b/>
        <sz val="20"/>
        <rFont val="宋体"/>
        <family val="0"/>
      </rPr>
      <t>2</t>
    </r>
    <r>
      <rPr>
        <b/>
        <sz val="20"/>
        <rFont val="宋体"/>
        <family val="0"/>
      </rPr>
      <t>年一般公共预算收入预算草案</t>
    </r>
  </si>
  <si>
    <t>单位：万元</t>
  </si>
  <si>
    <t>预  算  科  目</t>
  </si>
  <si>
    <r>
      <t>202</t>
    </r>
    <r>
      <rPr>
        <sz val="11"/>
        <rFont val="宋体"/>
        <family val="0"/>
      </rPr>
      <t>1</t>
    </r>
    <r>
      <rPr>
        <sz val="11"/>
        <rFont val="宋体"/>
        <family val="0"/>
      </rPr>
      <t>年预计完成数</t>
    </r>
  </si>
  <si>
    <r>
      <t>202</t>
    </r>
    <r>
      <rPr>
        <sz val="11"/>
        <rFont val="宋体"/>
        <family val="0"/>
      </rPr>
      <t>2</t>
    </r>
    <r>
      <rPr>
        <sz val="11"/>
        <rFont val="宋体"/>
        <family val="0"/>
      </rPr>
      <t>年预算数</t>
    </r>
  </si>
  <si>
    <r>
      <t>202</t>
    </r>
    <r>
      <rPr>
        <sz val="11"/>
        <rFont val="宋体"/>
        <family val="0"/>
      </rPr>
      <t>2</t>
    </r>
    <r>
      <rPr>
        <sz val="11"/>
        <rFont val="宋体"/>
        <family val="0"/>
      </rPr>
      <t>年预算数比20</t>
    </r>
    <r>
      <rPr>
        <sz val="11"/>
        <rFont val="宋体"/>
        <family val="0"/>
      </rPr>
      <t>2</t>
    </r>
    <r>
      <rPr>
        <sz val="11"/>
        <rFont val="宋体"/>
        <family val="0"/>
      </rPr>
      <t>1</t>
    </r>
    <r>
      <rPr>
        <sz val="11"/>
        <rFont val="宋体"/>
        <family val="0"/>
      </rPr>
      <t>年预计完成数</t>
    </r>
  </si>
  <si>
    <t>增减额</t>
  </si>
  <si>
    <t>增减%</t>
  </si>
  <si>
    <t>一般公共预算收入合计</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</si>
  <si>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</si>
  <si>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</si>
  <si>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</si>
  <si>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</si>
  <si>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</si>
  <si>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</si>
  <si>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</si>
  <si>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</si>
  <si>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</si>
  <si>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</si>
  <si>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</si>
  <si>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</si>
  <si>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</si>
  <si>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r>
      <t xml:space="preserve"> </t>
    </r>
    <r>
      <rPr>
        <sz val="11"/>
        <rFont val="宋体"/>
        <family val="0"/>
      </rPr>
      <t xml:space="preserve">   </t>
    </r>
    <r>
      <rPr>
        <sz val="11"/>
        <rFont val="宋体"/>
        <family val="0"/>
      </rPr>
      <t>环境保护税</t>
    </r>
  </si>
  <si>
    <t xml:space="preserve">    其他税收收入</t>
  </si>
  <si>
    <t>二、非税收入</t>
  </si>
  <si>
    <t xml:space="preserve">    专项收入</t>
  </si>
  <si>
    <t xml:space="preserve">    行政事业性收费等收入</t>
  </si>
  <si>
    <t xml:space="preserve">    罚没收入</t>
  </si>
  <si>
    <t xml:space="preserve">    国有资本经营收入</t>
  </si>
  <si>
    <t xml:space="preserve">    国有资源(资产)有偿使用收入</t>
  </si>
  <si>
    <t xml:space="preserve">    其他收入</t>
  </si>
  <si>
    <r>
      <t>康平县202</t>
    </r>
    <r>
      <rPr>
        <b/>
        <sz val="20"/>
        <rFont val="宋体"/>
        <family val="0"/>
      </rPr>
      <t>2</t>
    </r>
    <r>
      <rPr>
        <b/>
        <sz val="20"/>
        <rFont val="宋体"/>
        <family val="0"/>
      </rPr>
      <t>年一般公共预算支出预算草案</t>
    </r>
  </si>
  <si>
    <t>预算科目</t>
  </si>
  <si>
    <t>一般公共预算支出合计</t>
  </si>
  <si>
    <t>一般公共服务支出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</si>
  <si>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</si>
  <si>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</si>
  <si>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</si>
  <si>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</si>
  <si>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</si>
  <si>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</si>
  <si>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</si>
  <si>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</si>
  <si>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</si>
  <si>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</si>
  <si>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</si>
  <si>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资源勘探电力信息等支出</t>
  </si>
  <si>
    <t>商业服务业等支出</t>
  </si>
  <si>
    <t>自然资源海洋气象等支出</t>
  </si>
  <si>
    <t>住房保障支出</t>
  </si>
  <si>
    <t>粮油物资储备支出</t>
  </si>
  <si>
    <t>灾害防治及应急管理支出</t>
  </si>
  <si>
    <t>债务付息支出</t>
  </si>
  <si>
    <t>债务发行费用支出</t>
  </si>
  <si>
    <t>预备费</t>
  </si>
  <si>
    <t>其他支出</t>
  </si>
  <si>
    <r>
      <t>康平县202</t>
    </r>
    <r>
      <rPr>
        <b/>
        <sz val="20"/>
        <rFont val="宋体"/>
        <family val="0"/>
      </rPr>
      <t>2</t>
    </r>
    <r>
      <rPr>
        <b/>
        <sz val="20"/>
        <rFont val="宋体"/>
        <family val="0"/>
      </rPr>
      <t>年一般公共预算收支预算平衡情况表</t>
    </r>
  </si>
  <si>
    <r>
      <t xml:space="preserve">         </t>
    </r>
    <r>
      <rPr>
        <sz val="11"/>
        <rFont val="宋体"/>
        <family val="0"/>
      </rPr>
      <t>单位：万元</t>
    </r>
  </si>
  <si>
    <t>数 额</t>
  </si>
  <si>
    <t>一、一般公共预算收入合计</t>
  </si>
  <si>
    <t>一、一般公共预算支出合计</t>
  </si>
  <si>
    <t>二、财政各项补助收入</t>
  </si>
  <si>
    <t>二、上解财政支出</t>
  </si>
  <si>
    <t>　　1.返还性收入</t>
  </si>
  <si>
    <t>　　1.体制上解支出</t>
  </si>
  <si>
    <t>　　2.一般性转移支付收入</t>
  </si>
  <si>
    <t>　　2.专项上解支出</t>
  </si>
  <si>
    <t xml:space="preserve">    3.专项转移支付收入</t>
  </si>
  <si>
    <t>三、援助其他地区支出</t>
  </si>
  <si>
    <t>`</t>
  </si>
  <si>
    <t>三、接受其他地区援助收入</t>
  </si>
  <si>
    <t>四、债务还本支出</t>
  </si>
  <si>
    <t>四、调入资金</t>
  </si>
  <si>
    <t>五、安排预算稳定调节基金</t>
  </si>
  <si>
    <t>五、地方政府债券收入</t>
  </si>
  <si>
    <t>六、调出资金</t>
  </si>
  <si>
    <t xml:space="preserve">六、调入预算稳定调节基金 </t>
  </si>
  <si>
    <t xml:space="preserve">七、上年结余收入       </t>
  </si>
  <si>
    <t>年终滚存结余</t>
  </si>
  <si>
    <t>减：按规定结转下年继续使用专项支出</t>
  </si>
  <si>
    <t>净结余</t>
  </si>
  <si>
    <t>收入总计</t>
  </si>
  <si>
    <t>支出总计</t>
  </si>
  <si>
    <r>
      <t>康平县202</t>
    </r>
    <r>
      <rPr>
        <b/>
        <sz val="20"/>
        <rFont val="宋体"/>
        <family val="0"/>
      </rPr>
      <t>2</t>
    </r>
    <r>
      <rPr>
        <b/>
        <sz val="20"/>
        <rFont val="宋体"/>
        <family val="0"/>
      </rPr>
      <t>年政府性基金预算收入预算草案</t>
    </r>
  </si>
  <si>
    <r>
      <t>202</t>
    </r>
    <r>
      <rPr>
        <sz val="11"/>
        <rFont val="宋体"/>
        <family val="0"/>
      </rPr>
      <t>1</t>
    </r>
    <r>
      <rPr>
        <sz val="11"/>
        <rFont val="宋体"/>
        <family val="0"/>
      </rPr>
      <t>年预计数</t>
    </r>
  </si>
  <si>
    <r>
      <t>202</t>
    </r>
    <r>
      <rPr>
        <sz val="11"/>
        <rFont val="宋体"/>
        <family val="0"/>
      </rPr>
      <t>2</t>
    </r>
    <r>
      <rPr>
        <sz val="11"/>
        <rFont val="宋体"/>
        <family val="0"/>
      </rPr>
      <t>年预算比20</t>
    </r>
    <r>
      <rPr>
        <sz val="11"/>
        <rFont val="宋体"/>
        <family val="0"/>
      </rPr>
      <t>2</t>
    </r>
    <r>
      <rPr>
        <sz val="11"/>
        <rFont val="宋体"/>
        <family val="0"/>
      </rPr>
      <t>1</t>
    </r>
    <r>
      <rPr>
        <sz val="11"/>
        <rFont val="宋体"/>
        <family val="0"/>
      </rPr>
      <t>年预计数</t>
    </r>
  </si>
  <si>
    <t xml:space="preserve">  增减%      </t>
  </si>
  <si>
    <t>政府性基金收入合计</t>
  </si>
  <si>
    <t>其中：新增建设用地土地有偿使用费收入</t>
  </si>
  <si>
    <t xml:space="preserve">      国有土地使用权出让金收入</t>
  </si>
  <si>
    <t xml:space="preserve">      国有土地收益基金收入</t>
  </si>
  <si>
    <t xml:space="preserve">      农业土地开发资金收入</t>
  </si>
  <si>
    <t xml:space="preserve">      彩票公益金收入</t>
  </si>
  <si>
    <t xml:space="preserve">      城市基础设施配套费收入</t>
  </si>
  <si>
    <r>
      <t xml:space="preserve"> </t>
    </r>
    <r>
      <rPr>
        <sz val="11"/>
        <rFont val="宋体"/>
        <family val="0"/>
      </rPr>
      <t xml:space="preserve">     </t>
    </r>
    <r>
      <rPr>
        <sz val="11"/>
        <rFont val="宋体"/>
        <family val="0"/>
      </rPr>
      <t>污水处理费收入</t>
    </r>
  </si>
  <si>
    <t xml:space="preserve">      其他政府性基金收入</t>
  </si>
  <si>
    <t>加：上级财政各项补助收入</t>
  </si>
  <si>
    <t xml:space="preserve">   上年结余收入</t>
  </si>
  <si>
    <t xml:space="preserve">   调入资金</t>
  </si>
  <si>
    <t xml:space="preserve">   债务转贷收入</t>
  </si>
  <si>
    <r>
      <t>康平县202</t>
    </r>
    <r>
      <rPr>
        <b/>
        <sz val="20"/>
        <rFont val="宋体"/>
        <family val="0"/>
      </rPr>
      <t>2</t>
    </r>
    <r>
      <rPr>
        <b/>
        <sz val="20"/>
        <rFont val="宋体"/>
        <family val="0"/>
      </rPr>
      <t>年政府性基金预算支出预算草案</t>
    </r>
  </si>
  <si>
    <t>政府性基金支出合计</t>
  </si>
  <si>
    <t>文化体育与传媒</t>
  </si>
  <si>
    <t>社会保障和就业</t>
  </si>
  <si>
    <t>节能环保</t>
  </si>
  <si>
    <t>城乡社区事务</t>
  </si>
  <si>
    <t>农林水事务</t>
  </si>
  <si>
    <t>交通运输</t>
  </si>
  <si>
    <t>资源勘探电力信息等事务</t>
  </si>
  <si>
    <t>商业服务业等事务</t>
  </si>
  <si>
    <t>抗疫特别国债安排的支出</t>
  </si>
  <si>
    <t>加：上解上级财政支出</t>
  </si>
  <si>
    <t xml:space="preserve">   调出资金</t>
  </si>
  <si>
    <t xml:space="preserve">   年终结余</t>
  </si>
  <si>
    <t>专项债务还本支出</t>
  </si>
  <si>
    <t>2022年国有资本经营收入预算表</t>
  </si>
  <si>
    <t>科目编码</t>
  </si>
  <si>
    <t>科目名称</t>
  </si>
  <si>
    <t>行次</t>
  </si>
  <si>
    <r>
      <t>2021</t>
    </r>
    <r>
      <rPr>
        <sz val="10"/>
        <rFont val="宋体"/>
        <family val="0"/>
      </rPr>
      <t>年执行数</t>
    </r>
  </si>
  <si>
    <r>
      <t>2022</t>
    </r>
    <r>
      <rPr>
        <sz val="10"/>
        <rFont val="宋体"/>
        <family val="0"/>
      </rPr>
      <t>年预算数</t>
    </r>
  </si>
  <si>
    <t>预算数为执行数的%</t>
  </si>
  <si>
    <t>一、利润收入</t>
  </si>
  <si>
    <t xml:space="preserve">    烟草企业利润收入</t>
  </si>
  <si>
    <t xml:space="preserve">    石油石化企业利润收入</t>
  </si>
  <si>
    <t>……</t>
  </si>
  <si>
    <t xml:space="preserve">    其他国有资本经营预算企业利润收入</t>
  </si>
  <si>
    <t>二、股利、股息收入</t>
  </si>
  <si>
    <r>
      <t xml:space="preserve">          </t>
    </r>
    <r>
      <rPr>
        <sz val="10"/>
        <rFont val="宋体"/>
        <family val="0"/>
      </rPr>
      <t>国有控股公司股利、股息收入</t>
    </r>
  </si>
  <si>
    <r>
      <t xml:space="preserve">          </t>
    </r>
    <r>
      <rPr>
        <sz val="10"/>
        <rFont val="宋体"/>
        <family val="0"/>
      </rPr>
      <t>国有参股公司股利、股息收入</t>
    </r>
  </si>
  <si>
    <r>
      <t xml:space="preserve">          </t>
    </r>
    <r>
      <rPr>
        <sz val="10"/>
        <rFont val="宋体"/>
        <family val="0"/>
      </rPr>
      <t>其他国有资本经营预算企业股利、股息收入</t>
    </r>
  </si>
  <si>
    <t>三、产权转让收入</t>
  </si>
  <si>
    <r>
      <t xml:space="preserve">          </t>
    </r>
    <r>
      <rPr>
        <sz val="10"/>
        <rFont val="宋体"/>
        <family val="0"/>
      </rPr>
      <t>国有股权、股份转让收入</t>
    </r>
  </si>
  <si>
    <r>
      <t xml:space="preserve">          </t>
    </r>
    <r>
      <rPr>
        <sz val="10"/>
        <rFont val="宋体"/>
        <family val="0"/>
      </rPr>
      <t>国有独资企业产权转让收入</t>
    </r>
  </si>
  <si>
    <r>
      <t xml:space="preserve">          </t>
    </r>
    <r>
      <rPr>
        <sz val="10"/>
        <rFont val="宋体"/>
        <family val="0"/>
      </rPr>
      <t>其他国有资本经营预算企业产权转让收入</t>
    </r>
  </si>
  <si>
    <t>四、清算收入</t>
  </si>
  <si>
    <r>
      <t xml:space="preserve">         </t>
    </r>
    <r>
      <rPr>
        <sz val="10"/>
        <rFont val="宋体"/>
        <family val="0"/>
      </rPr>
      <t>国有股权、股份清算收入</t>
    </r>
  </si>
  <si>
    <r>
      <t xml:space="preserve">         </t>
    </r>
    <r>
      <rPr>
        <sz val="10"/>
        <rFont val="宋体"/>
        <family val="0"/>
      </rPr>
      <t>国有独资企业清算收入</t>
    </r>
  </si>
  <si>
    <r>
      <t xml:space="preserve">         </t>
    </r>
    <r>
      <rPr>
        <sz val="10"/>
        <rFont val="宋体"/>
        <family val="0"/>
      </rPr>
      <t>其他国有资本经营预算企业清算收入</t>
    </r>
  </si>
  <si>
    <t>五、国有资本经营预算转移支付收入</t>
  </si>
  <si>
    <t xml:space="preserve">    国有资本经营预算转移支付收入</t>
  </si>
  <si>
    <t>六、其他国有资本经营预算收入</t>
  </si>
  <si>
    <r>
      <rPr>
        <b/>
        <sz val="10"/>
        <rFont val="宋体"/>
        <family val="0"/>
      </rPr>
      <t>本年收入</t>
    </r>
    <r>
      <rPr>
        <b/>
        <sz val="10"/>
        <rFont val="宋体"/>
        <family val="0"/>
      </rPr>
      <t>合</t>
    </r>
    <r>
      <rPr>
        <b/>
        <sz val="10"/>
        <rFont val="宋体"/>
        <family val="0"/>
      </rPr>
      <t>计</t>
    </r>
  </si>
  <si>
    <t>2022年国有资本经营支出预算表</t>
  </si>
  <si>
    <r>
      <t>2021</t>
    </r>
    <r>
      <rPr>
        <sz val="11"/>
        <rFont val="宋体"/>
        <family val="0"/>
      </rPr>
      <t>年执行数</t>
    </r>
  </si>
  <si>
    <r>
      <t>2022</t>
    </r>
    <r>
      <rPr>
        <sz val="11"/>
        <rFont val="宋体"/>
        <family val="0"/>
      </rPr>
      <t>年预算数</t>
    </r>
  </si>
  <si>
    <t>合计</t>
  </si>
  <si>
    <t>资本性支出</t>
  </si>
  <si>
    <r>
      <t>费用性支出</t>
    </r>
    <r>
      <rPr>
        <sz val="11"/>
        <rFont val="Times New Roman"/>
        <family val="1"/>
      </rPr>
      <t xml:space="preserve"> </t>
    </r>
  </si>
  <si>
    <t xml:space="preserve">一、国有资本经营预算支出 </t>
  </si>
  <si>
    <t xml:space="preserve">    解决历史遗留问题及改革成本支出</t>
  </si>
  <si>
    <t xml:space="preserve">       厂办大集体改革支出</t>
  </si>
  <si>
    <t xml:space="preserve">       “三供一业”移交补助支出</t>
  </si>
  <si>
    <t xml:space="preserve">       国有企业办职教幼教补助支出</t>
  </si>
  <si>
    <t xml:space="preserve">       其他解决历史遗留问题及改革成本支出</t>
  </si>
  <si>
    <t xml:space="preserve">    国有企业资本金注入</t>
  </si>
  <si>
    <t xml:space="preserve">       国有经济结构调整支出   </t>
  </si>
  <si>
    <t xml:space="preserve">       公益性设施投资支出</t>
  </si>
  <si>
    <t xml:space="preserve">       前瞻性战略性产业发展支出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</si>
  <si>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</si>
  <si>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</si>
  <si>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</si>
  <si>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</si>
  <si>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</si>
  <si>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</si>
  <si>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</si>
  <si>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</si>
  <si>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</si>
  <si>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二、转移性支出</t>
  </si>
  <si>
    <t xml:space="preserve">     国有资本经营预算转移支付支出</t>
  </si>
  <si>
    <t xml:space="preserve">       国有资本经营预算转移支付支出</t>
  </si>
  <si>
    <t xml:space="preserve">     调出资金</t>
  </si>
  <si>
    <r>
      <t xml:space="preserve">      </t>
    </r>
    <r>
      <rPr>
        <sz val="11"/>
        <rFont val="宋体"/>
        <family val="0"/>
      </rPr>
      <t xml:space="preserve"> 国有资本经营预算调出资金</t>
    </r>
  </si>
  <si>
    <t>本年支出合计</t>
  </si>
  <si>
    <t>2022年一般公共预算支出表</t>
  </si>
  <si>
    <t>项目</t>
  </si>
  <si>
    <t>上年预计执行数</t>
  </si>
  <si>
    <t>预算数</t>
  </si>
  <si>
    <t>代码</t>
  </si>
  <si>
    <t>名称</t>
  </si>
  <si>
    <t>金额</t>
  </si>
  <si>
    <t>为上年执行数的%</t>
  </si>
  <si>
    <t>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</si>
  <si>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</si>
  <si>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</si>
  <si>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</si>
  <si>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</si>
  <si>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</si>
  <si>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</si>
  <si>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</si>
  <si>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</si>
  <si>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</si>
  <si>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</si>
  <si>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</si>
  <si>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</si>
  <si>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</si>
  <si>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</si>
  <si>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</si>
  <si>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</si>
  <si>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</si>
  <si>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</si>
  <si>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</si>
  <si>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</si>
  <si>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</si>
  <si>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</si>
  <si>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</si>
  <si>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</si>
  <si>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</si>
  <si>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</si>
  <si>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</si>
  <si>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</si>
  <si>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</si>
  <si>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</si>
  <si>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</si>
  <si>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</si>
  <si>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</si>
  <si>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</si>
  <si>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</si>
  <si>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</si>
  <si>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</si>
  <si>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</si>
  <si>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</si>
  <si>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</si>
  <si>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</si>
  <si>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</si>
  <si>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</si>
  <si>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</si>
  <si>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</si>
  <si>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</si>
  <si>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</si>
  <si>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</si>
  <si>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</si>
  <si>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</si>
  <si>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</si>
  <si>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</si>
  <si>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</si>
  <si>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</si>
  <si>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</si>
  <si>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</si>
  <si>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</si>
  <si>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</si>
  <si>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</si>
  <si>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</si>
  <si>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</si>
  <si>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</si>
  <si>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</si>
  <si>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</si>
  <si>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</si>
  <si>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</si>
  <si>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</si>
  <si>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</si>
  <si>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</si>
  <si>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</si>
  <si>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</si>
  <si>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</si>
  <si>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</si>
  <si>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</si>
  <si>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</si>
  <si>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</si>
  <si>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</si>
  <si>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</si>
  <si>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</si>
  <si>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</si>
  <si>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</si>
  <si>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</si>
  <si>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</si>
  <si>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</si>
  <si>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</si>
  <si>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</si>
  <si>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</si>
  <si>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</si>
  <si>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</si>
  <si>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</si>
  <si>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</si>
  <si>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</si>
  <si>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</si>
  <si>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</si>
  <si>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</si>
  <si>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</si>
  <si>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</si>
  <si>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</si>
  <si>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</si>
  <si>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</si>
  <si>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</si>
  <si>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</si>
  <si>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</si>
  <si>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</si>
  <si>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</si>
  <si>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</si>
  <si>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</si>
  <si>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</si>
  <si>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</si>
  <si>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</si>
  <si>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</si>
  <si>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</si>
  <si>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</si>
  <si>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</si>
  <si>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</si>
  <si>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</si>
  <si>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</si>
  <si>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</si>
  <si>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</si>
  <si>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</si>
  <si>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</si>
  <si>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</si>
  <si>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</si>
  <si>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</si>
  <si>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</si>
  <si>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</si>
  <si>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</si>
  <si>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</si>
  <si>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外交支出</t>
  </si>
  <si>
    <t xml:space="preserve">    对外合作与交流</t>
  </si>
  <si>
    <t xml:space="preserve">    对外宣传</t>
  </si>
  <si>
    <t xml:space="preserve">    其他外交支出</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</si>
  <si>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</si>
  <si>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</si>
  <si>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</si>
  <si>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</si>
  <si>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</si>
  <si>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</si>
  <si>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</si>
  <si>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</si>
  <si>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</si>
  <si>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</si>
  <si>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</si>
  <si>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</si>
  <si>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</si>
  <si>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</si>
  <si>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</si>
  <si>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</si>
  <si>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</si>
  <si>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</si>
  <si>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</si>
  <si>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</si>
  <si>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</si>
  <si>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</si>
  <si>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</si>
  <si>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</si>
  <si>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</si>
  <si>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</si>
  <si>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</si>
  <si>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</si>
  <si>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</si>
  <si>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</si>
  <si>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</si>
  <si>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</si>
  <si>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</si>
  <si>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</si>
  <si>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</si>
  <si>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</si>
  <si>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</si>
  <si>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</si>
  <si>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</si>
  <si>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</si>
  <si>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</si>
  <si>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</si>
  <si>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</si>
  <si>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</si>
  <si>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</si>
  <si>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</si>
  <si>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</si>
  <si>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</si>
  <si>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</si>
  <si>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</si>
  <si>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</si>
  <si>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</si>
  <si>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</si>
  <si>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</si>
  <si>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</si>
  <si>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</si>
  <si>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</si>
  <si>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</si>
  <si>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</si>
  <si>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</si>
  <si>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</si>
  <si>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</si>
  <si>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</si>
  <si>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</si>
  <si>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</si>
  <si>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</si>
  <si>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</si>
  <si>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</si>
  <si>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</si>
  <si>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</si>
  <si>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</si>
  <si>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</si>
  <si>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</si>
  <si>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</si>
  <si>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</si>
  <si>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</si>
  <si>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</si>
  <si>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</si>
  <si>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</si>
  <si>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</si>
  <si>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</si>
  <si>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</si>
  <si>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</si>
  <si>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</si>
  <si>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</si>
  <si>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</si>
  <si>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</si>
  <si>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</si>
  <si>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</si>
  <si>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</si>
  <si>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</si>
  <si>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</si>
  <si>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</si>
  <si>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</si>
  <si>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</si>
  <si>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</si>
  <si>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</si>
  <si>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</si>
  <si>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</si>
  <si>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</si>
  <si>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</si>
  <si>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</si>
  <si>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</si>
  <si>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</si>
  <si>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</si>
  <si>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</si>
  <si>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</si>
  <si>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</si>
  <si>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</si>
  <si>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</si>
  <si>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</si>
  <si>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</si>
  <si>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</si>
  <si>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</si>
  <si>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</si>
  <si>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</si>
  <si>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</si>
  <si>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</si>
  <si>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</si>
  <si>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</si>
  <si>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</si>
  <si>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</si>
  <si>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</si>
  <si>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</si>
  <si>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</si>
  <si>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</si>
  <si>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</si>
  <si>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</si>
  <si>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</si>
  <si>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</si>
  <si>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</si>
  <si>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</si>
  <si>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</si>
  <si>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</si>
  <si>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</si>
  <si>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</si>
  <si>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</si>
  <si>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</si>
  <si>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</si>
  <si>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</si>
  <si>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</si>
  <si>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</si>
  <si>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</si>
  <si>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</si>
  <si>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</si>
  <si>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</si>
  <si>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</si>
  <si>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</si>
  <si>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</si>
  <si>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</si>
  <si>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</si>
  <si>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</si>
  <si>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</si>
  <si>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</si>
  <si>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</si>
  <si>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</si>
  <si>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</si>
  <si>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</si>
  <si>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</si>
  <si>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</si>
  <si>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</si>
  <si>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</si>
  <si>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</si>
  <si>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</si>
  <si>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</si>
  <si>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</si>
  <si>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</si>
  <si>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</si>
  <si>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</si>
  <si>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</si>
  <si>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</si>
  <si>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</si>
  <si>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</si>
  <si>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</si>
  <si>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</si>
  <si>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</si>
  <si>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</si>
  <si>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</si>
  <si>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</si>
  <si>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</si>
  <si>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</si>
  <si>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</si>
  <si>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</si>
  <si>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</si>
  <si>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</si>
  <si>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</si>
  <si>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</si>
  <si>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</si>
  <si>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</si>
  <si>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</si>
  <si>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</si>
  <si>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</si>
  <si>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</si>
  <si>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</si>
  <si>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</si>
  <si>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</si>
  <si>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</si>
  <si>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</si>
  <si>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</si>
  <si>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</si>
  <si>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</si>
  <si>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</si>
  <si>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</si>
  <si>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</si>
  <si>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</si>
  <si>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</si>
  <si>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</si>
  <si>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</si>
  <si>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</si>
  <si>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</si>
  <si>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</si>
  <si>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</si>
  <si>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</si>
  <si>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</si>
  <si>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</si>
  <si>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</si>
  <si>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</si>
  <si>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</si>
  <si>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</si>
  <si>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</si>
  <si>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</si>
  <si>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</si>
  <si>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</si>
  <si>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</si>
  <si>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</si>
  <si>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</si>
  <si>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</si>
  <si>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</si>
  <si>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</si>
  <si>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</si>
  <si>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</si>
  <si>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</si>
  <si>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</si>
  <si>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</si>
  <si>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</si>
  <si>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</si>
  <si>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</si>
  <si>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</si>
  <si>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</si>
  <si>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</si>
  <si>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</si>
  <si>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</si>
  <si>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</si>
  <si>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</si>
  <si>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</si>
  <si>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</si>
  <si>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</si>
  <si>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</si>
  <si>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</si>
  <si>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</si>
  <si>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</si>
  <si>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</si>
  <si>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</si>
  <si>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</si>
  <si>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</si>
  <si>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</si>
  <si>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</si>
  <si>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</si>
  <si>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</si>
  <si>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</si>
  <si>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</si>
  <si>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</si>
  <si>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</si>
  <si>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</si>
  <si>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</si>
  <si>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</si>
  <si>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</si>
  <si>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</si>
  <si>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</si>
  <si>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</si>
  <si>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</si>
  <si>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</si>
  <si>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</si>
  <si>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</si>
  <si>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</si>
  <si>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</si>
  <si>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</si>
  <si>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</si>
  <si>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</si>
  <si>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</si>
  <si>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</si>
  <si>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</si>
  <si>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</si>
  <si>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</si>
  <si>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</si>
  <si>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</si>
  <si>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</si>
  <si>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</si>
  <si>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</si>
  <si>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</si>
  <si>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</si>
  <si>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</si>
  <si>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</si>
  <si>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</si>
  <si>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</si>
  <si>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</si>
  <si>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</si>
  <si>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</si>
  <si>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</si>
  <si>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</si>
  <si>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</si>
  <si>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</si>
  <si>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</si>
  <si>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</si>
  <si>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</si>
  <si>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</si>
  <si>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</si>
  <si>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</si>
  <si>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</si>
  <si>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</si>
  <si>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</si>
  <si>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</si>
  <si>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</si>
  <si>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</si>
  <si>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</si>
  <si>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</si>
  <si>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</si>
  <si>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</si>
  <si>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</si>
  <si>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</si>
  <si>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</si>
  <si>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</si>
  <si>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</si>
  <si>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</si>
  <si>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</si>
  <si>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</si>
  <si>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</si>
  <si>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</si>
  <si>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</si>
  <si>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</si>
  <si>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</si>
  <si>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</si>
  <si>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</si>
  <si>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</si>
  <si>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</si>
  <si>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</si>
  <si>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</si>
  <si>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</si>
  <si>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</si>
  <si>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</si>
  <si>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</si>
  <si>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</si>
  <si>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</si>
  <si>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</si>
  <si>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</si>
  <si>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</si>
  <si>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</si>
  <si>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</si>
  <si>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</si>
  <si>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</si>
  <si>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</si>
  <si>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</si>
  <si>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</si>
  <si>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</si>
  <si>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</si>
  <si>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</si>
  <si>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</si>
  <si>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</si>
  <si>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</si>
  <si>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</si>
  <si>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</si>
  <si>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</si>
  <si>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</si>
  <si>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</si>
  <si>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其他卫生健康支出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</si>
  <si>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</si>
  <si>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</si>
  <si>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</si>
  <si>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</si>
  <si>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</si>
  <si>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</si>
  <si>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</si>
  <si>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</si>
  <si>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</si>
  <si>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</si>
  <si>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</si>
  <si>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</si>
  <si>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</si>
  <si>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</si>
  <si>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</si>
  <si>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</si>
  <si>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</si>
  <si>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</si>
  <si>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</si>
  <si>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</si>
  <si>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</si>
  <si>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</si>
  <si>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</si>
  <si>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</si>
  <si>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</si>
  <si>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</si>
  <si>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</si>
  <si>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</si>
  <si>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</si>
  <si>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</si>
  <si>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</si>
  <si>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</si>
  <si>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</si>
  <si>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</si>
  <si>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</si>
  <si>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</si>
  <si>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</si>
  <si>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</si>
  <si>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</si>
  <si>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</si>
  <si>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</si>
  <si>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</si>
  <si>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</si>
  <si>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</si>
  <si>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</si>
  <si>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</si>
  <si>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</si>
  <si>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</si>
  <si>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</si>
  <si>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</si>
  <si>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</si>
  <si>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</si>
  <si>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</si>
  <si>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</si>
  <si>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</si>
  <si>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</si>
  <si>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</si>
  <si>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</si>
  <si>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</si>
  <si>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</si>
  <si>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</si>
  <si>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</si>
  <si>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</si>
  <si>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</si>
  <si>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</si>
  <si>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</si>
  <si>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</si>
  <si>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</si>
  <si>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</si>
  <si>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</si>
  <si>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</si>
  <si>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</si>
  <si>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</si>
  <si>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</si>
  <si>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</si>
  <si>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</si>
  <si>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</si>
  <si>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</si>
  <si>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</si>
  <si>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</si>
  <si>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</si>
  <si>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</si>
  <si>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</si>
  <si>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</si>
  <si>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</si>
  <si>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</si>
  <si>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</si>
  <si>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</si>
  <si>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</si>
  <si>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</si>
  <si>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</si>
  <si>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</si>
  <si>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</si>
  <si>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</si>
  <si>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</si>
  <si>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</si>
  <si>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</si>
  <si>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</si>
  <si>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</si>
  <si>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</si>
  <si>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</si>
  <si>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</si>
  <si>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</si>
  <si>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</si>
  <si>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</si>
  <si>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</si>
  <si>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</si>
  <si>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</si>
  <si>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</si>
  <si>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</si>
  <si>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</si>
  <si>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</si>
  <si>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</si>
  <si>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</si>
  <si>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</si>
  <si>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</si>
  <si>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</si>
  <si>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</si>
  <si>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</si>
  <si>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</si>
  <si>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</si>
  <si>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</si>
  <si>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</si>
  <si>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</si>
  <si>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</si>
  <si>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</si>
  <si>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</si>
  <si>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</si>
  <si>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</si>
  <si>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</si>
  <si>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</si>
  <si>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</si>
  <si>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</si>
  <si>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</si>
  <si>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</si>
  <si>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</si>
  <si>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</si>
  <si>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</si>
  <si>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</si>
  <si>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</si>
  <si>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</si>
  <si>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</si>
  <si>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</si>
  <si>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</si>
  <si>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</si>
  <si>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</si>
  <si>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</si>
  <si>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</si>
  <si>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</si>
  <si>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</si>
  <si>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</si>
  <si>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</si>
  <si>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</si>
  <si>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</si>
  <si>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</si>
  <si>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</si>
  <si>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</si>
  <si>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</si>
  <si>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</si>
  <si>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</si>
  <si>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</si>
  <si>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</si>
  <si>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</si>
  <si>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</si>
  <si>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</si>
  <si>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</si>
  <si>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</si>
  <si>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</si>
  <si>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</si>
  <si>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</si>
  <si>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</si>
  <si>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</si>
  <si>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</si>
  <si>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</si>
  <si>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</si>
  <si>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</si>
  <si>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</si>
  <si>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</si>
  <si>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</si>
  <si>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</si>
  <si>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</si>
  <si>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</si>
  <si>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</si>
  <si>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</si>
  <si>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</si>
  <si>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</si>
  <si>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</si>
  <si>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</si>
  <si>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</si>
  <si>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</si>
  <si>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</si>
  <si>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</si>
  <si>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</si>
  <si>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</si>
  <si>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</si>
  <si>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</si>
  <si>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</si>
  <si>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</si>
  <si>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</si>
  <si>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</si>
  <si>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</si>
  <si>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</si>
  <si>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</si>
  <si>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</si>
  <si>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</si>
  <si>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</si>
  <si>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</si>
  <si>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</si>
  <si>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</si>
  <si>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</si>
  <si>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</si>
  <si>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</si>
  <si>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</si>
  <si>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</si>
  <si>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</si>
  <si>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</si>
  <si>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</si>
  <si>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</si>
  <si>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</si>
  <si>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</si>
  <si>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</si>
  <si>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</si>
  <si>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</si>
  <si>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</si>
  <si>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</si>
  <si>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</si>
  <si>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</si>
  <si>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</si>
  <si>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</si>
  <si>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</si>
  <si>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</si>
  <si>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</si>
  <si>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</si>
  <si>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</si>
  <si>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</si>
  <si>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</si>
  <si>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</si>
  <si>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</si>
  <si>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</si>
  <si>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</si>
  <si>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</si>
  <si>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</si>
  <si>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</si>
  <si>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</si>
  <si>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</si>
  <si>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</si>
  <si>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</si>
  <si>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</si>
  <si>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</si>
  <si>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</si>
  <si>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</si>
  <si>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</si>
  <si>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</si>
  <si>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</si>
  <si>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</si>
  <si>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</si>
  <si>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</si>
  <si>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</si>
  <si>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</si>
  <si>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</si>
  <si>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</si>
  <si>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</si>
  <si>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</si>
  <si>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</si>
  <si>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</si>
  <si>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</si>
  <si>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</si>
  <si>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</si>
  <si>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</si>
  <si>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</si>
  <si>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</si>
  <si>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</si>
  <si>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</si>
  <si>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</si>
  <si>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</si>
  <si>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</si>
  <si>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</si>
  <si>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</si>
  <si>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</si>
  <si>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</si>
  <si>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</si>
  <si>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</si>
  <si>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</si>
  <si>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</si>
  <si>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</si>
  <si>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</si>
  <si>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</si>
  <si>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</si>
  <si>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</si>
  <si>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</si>
  <si>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</si>
  <si>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</si>
  <si>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</si>
  <si>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</si>
  <si>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</si>
  <si>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</si>
  <si>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</si>
  <si>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</si>
  <si>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</si>
  <si>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</si>
  <si>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</si>
  <si>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</si>
  <si>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</si>
  <si>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</si>
  <si>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</si>
  <si>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</si>
  <si>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</si>
  <si>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</si>
  <si>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</si>
  <si>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</si>
  <si>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</si>
  <si>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</si>
  <si>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</si>
  <si>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</si>
  <si>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</si>
  <si>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</si>
  <si>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</si>
  <si>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</si>
  <si>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</si>
  <si>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</si>
  <si>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</si>
  <si>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</si>
  <si>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</si>
  <si>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</si>
  <si>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</si>
  <si>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</si>
  <si>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</si>
  <si>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</si>
  <si>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</si>
  <si>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</si>
  <si>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</si>
  <si>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</si>
  <si>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</si>
  <si>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</si>
  <si>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</si>
  <si>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</si>
  <si>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</si>
  <si>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</si>
  <si>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</si>
  <si>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</si>
  <si>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</si>
  <si>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</si>
  <si>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</si>
  <si>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</si>
  <si>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</si>
  <si>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</si>
  <si>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</si>
  <si>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</si>
  <si>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</si>
  <si>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</si>
  <si>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</si>
  <si>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</si>
  <si>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</si>
  <si>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</si>
  <si>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</si>
  <si>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</si>
  <si>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</si>
  <si>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</si>
  <si>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</si>
  <si>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</si>
  <si>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</si>
  <si>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</si>
  <si>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</si>
  <si>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</si>
  <si>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</si>
  <si>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</si>
  <si>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</si>
  <si>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</si>
  <si>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</si>
  <si>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</si>
  <si>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</si>
  <si>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</si>
  <si>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</si>
  <si>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</si>
  <si>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粮油物资事务</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</si>
  <si>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</si>
  <si>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</si>
  <si>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</si>
  <si>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</si>
  <si>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</si>
  <si>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</si>
  <si>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</si>
  <si>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</si>
  <si>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</si>
  <si>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</si>
  <si>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</si>
  <si>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</si>
  <si>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</si>
  <si>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</si>
  <si>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</si>
  <si>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</si>
  <si>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</si>
  <si>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</si>
  <si>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</si>
  <si>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</si>
  <si>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</si>
  <si>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</si>
  <si>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</si>
  <si>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</si>
  <si>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</si>
  <si>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</si>
  <si>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</si>
  <si>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</si>
  <si>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</si>
  <si>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</si>
  <si>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</si>
  <si>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</si>
  <si>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</si>
  <si>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</si>
  <si>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</si>
  <si>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</si>
  <si>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</si>
  <si>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</si>
  <si>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</si>
  <si>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</si>
  <si>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</si>
  <si>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</si>
  <si>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</si>
  <si>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</si>
  <si>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</si>
  <si>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</si>
  <si>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</si>
  <si>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</si>
  <si>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</si>
  <si>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</si>
  <si>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</si>
  <si>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</si>
  <si>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</si>
  <si>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</si>
  <si>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</si>
  <si>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</si>
  <si>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</si>
  <si>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</si>
  <si>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</si>
  <si>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</si>
  <si>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</si>
  <si>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</si>
  <si>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</si>
  <si>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</si>
  <si>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</si>
  <si>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</si>
  <si>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</si>
  <si>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</si>
  <si>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</si>
  <si>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</si>
  <si>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</si>
  <si>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年初预留</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</si>
  <si>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</si>
  <si>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</si>
  <si>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</si>
  <si>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</si>
  <si>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</si>
  <si>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地方政府一般债务发行费用支出</t>
  </si>
  <si>
    <t>支出合计</t>
  </si>
  <si>
    <t>一般公共预算基本支出表</t>
  </si>
  <si>
    <t>政府科目</t>
  </si>
  <si>
    <t>[501]机关工资福利支出</t>
  </si>
  <si>
    <t xml:space="preserve">  [50101]工资奖金津补贴</t>
  </si>
  <si>
    <t xml:space="preserve">  [50102]社会保障缴费</t>
  </si>
  <si>
    <t xml:space="preserve">  [50103]住房公积金</t>
  </si>
  <si>
    <t xml:space="preserve">  [50199]其他工资福利支出</t>
  </si>
  <si>
    <t>[502]机关商品和服务支出</t>
  </si>
  <si>
    <t xml:space="preserve">  [50201]办公经费</t>
  </si>
  <si>
    <t xml:space="preserve">  [50202]会议费</t>
  </si>
  <si>
    <t xml:space="preserve">  [50203]培训费</t>
  </si>
  <si>
    <t xml:space="preserve">  [50204]专用材料购置费</t>
  </si>
  <si>
    <t xml:space="preserve">  [50205]委托业务费</t>
  </si>
  <si>
    <t xml:space="preserve">  [50206]公务接待费</t>
  </si>
  <si>
    <t xml:space="preserve">  [50207]因公出国（境）费用</t>
  </si>
  <si>
    <t xml:space="preserve">  [50208]公务用车运行维护费</t>
  </si>
  <si>
    <t xml:space="preserve">  [50209]维修（护）费</t>
  </si>
  <si>
    <t xml:space="preserve">  [50299]其他商品和服务支出</t>
  </si>
  <si>
    <t>[503]机关资本性支出（一）</t>
  </si>
  <si>
    <t xml:space="preserve">  [50306]设备购置</t>
  </si>
  <si>
    <t>[505]对事业单位经常性补助</t>
  </si>
  <si>
    <t xml:space="preserve">  [50501]工资福利支出</t>
  </si>
  <si>
    <t xml:space="preserve">  [50502]商品和服务支出</t>
  </si>
  <si>
    <t>[506]对事业单位资本性补助</t>
  </si>
  <si>
    <t xml:space="preserve">  [50601]资本性支出（一）</t>
  </si>
  <si>
    <t>[509]对个人和家庭的补助</t>
  </si>
  <si>
    <t xml:space="preserve">  [50901]社会福利和救助</t>
  </si>
  <si>
    <t xml:space="preserve">  [50905]离退休费</t>
  </si>
  <si>
    <t xml:space="preserve">  [50999]其他对个人和家庭补助</t>
  </si>
  <si>
    <t>康平县2022年预算税收返还情况表</t>
  </si>
  <si>
    <t xml:space="preserve">项          目 </t>
  </si>
  <si>
    <t>税收收入</t>
  </si>
  <si>
    <t>非税收入</t>
  </si>
  <si>
    <t>合    计</t>
  </si>
  <si>
    <t xml:space="preserve">    胜利街道</t>
  </si>
  <si>
    <t xml:space="preserve">    东关街道</t>
  </si>
  <si>
    <t xml:space="preserve">    北三家子街道</t>
  </si>
  <si>
    <t xml:space="preserve">    张强镇</t>
  </si>
  <si>
    <t xml:space="preserve">    方家镇</t>
  </si>
  <si>
    <t xml:space="preserve">    小城子镇</t>
  </si>
  <si>
    <t xml:space="preserve">    二牛镇</t>
  </si>
  <si>
    <t xml:space="preserve">    郝官镇</t>
  </si>
  <si>
    <t xml:space="preserve">    北四家子乡</t>
  </si>
  <si>
    <t xml:space="preserve">    沙金乡</t>
  </si>
  <si>
    <t xml:space="preserve">    海洲乡</t>
  </si>
  <si>
    <t xml:space="preserve">    东升乡</t>
  </si>
  <si>
    <t xml:space="preserve">    西关乡</t>
  </si>
  <si>
    <t xml:space="preserve">    两家子乡</t>
  </si>
  <si>
    <t xml:space="preserve">    柳树乡</t>
  </si>
  <si>
    <t xml:space="preserve">    经济开发区</t>
  </si>
  <si>
    <t>2022年新体制县对乡镇补助情况表</t>
  </si>
  <si>
    <t>乡镇名称</t>
  </si>
  <si>
    <t>收入基数补助额</t>
  </si>
  <si>
    <t>激励政策补助额</t>
  </si>
  <si>
    <t>调整工资固定补助额</t>
  </si>
  <si>
    <t>补助总额</t>
  </si>
  <si>
    <t>东关街道</t>
  </si>
  <si>
    <t>方家屯镇</t>
  </si>
  <si>
    <t>西关屯乡</t>
  </si>
  <si>
    <t>东升乡</t>
  </si>
  <si>
    <t>柳树屯乡</t>
  </si>
  <si>
    <t>沙金台乡</t>
  </si>
  <si>
    <t>张强镇</t>
  </si>
  <si>
    <t>二牛所口镇</t>
  </si>
  <si>
    <t>小城子镇</t>
  </si>
  <si>
    <t>海洲窝堡乡</t>
  </si>
  <si>
    <t>北三家子街道</t>
  </si>
  <si>
    <t>北四家子乡</t>
  </si>
  <si>
    <t>两家子乡</t>
  </si>
  <si>
    <t>郝官屯镇</t>
  </si>
  <si>
    <t>胜利街道</t>
  </si>
  <si>
    <t>康平开发区</t>
  </si>
  <si>
    <r>
      <t>202</t>
    </r>
    <r>
      <rPr>
        <b/>
        <sz val="16"/>
        <rFont val="宋体"/>
        <family val="0"/>
      </rPr>
      <t>2年政府预算专项性转移支付情况表（农村税费改革补助资金）</t>
    </r>
  </si>
  <si>
    <t>计划生育活动经费</t>
  </si>
  <si>
    <t>优抚对象补助</t>
  </si>
  <si>
    <t>方家镇</t>
  </si>
  <si>
    <t>西关乡</t>
  </si>
  <si>
    <t>沙金乡</t>
  </si>
  <si>
    <t>柳树乡</t>
  </si>
  <si>
    <t>二牛镇</t>
  </si>
  <si>
    <t>海洲乡</t>
  </si>
  <si>
    <t>四家子乡</t>
  </si>
  <si>
    <t>郝官镇</t>
  </si>
  <si>
    <t>财政拨款“三公经费”情况对比表</t>
  </si>
  <si>
    <t xml:space="preserve"> </t>
  </si>
  <si>
    <r>
      <t>20</t>
    </r>
    <r>
      <rPr>
        <b/>
        <sz val="10"/>
        <color indexed="8"/>
        <rFont val="宋体"/>
        <family val="0"/>
      </rPr>
      <t>2</t>
    </r>
    <r>
      <rPr>
        <b/>
        <sz val="10"/>
        <color indexed="8"/>
        <rFont val="宋体"/>
        <family val="0"/>
      </rPr>
      <t>1</t>
    </r>
    <r>
      <rPr>
        <b/>
        <sz val="10"/>
        <color indexed="8"/>
        <rFont val="宋体"/>
        <family val="0"/>
      </rPr>
      <t>年预算</t>
    </r>
  </si>
  <si>
    <r>
      <t>20</t>
    </r>
    <r>
      <rPr>
        <b/>
        <sz val="10"/>
        <color indexed="8"/>
        <rFont val="宋体"/>
        <family val="0"/>
      </rPr>
      <t>2</t>
    </r>
    <r>
      <rPr>
        <b/>
        <sz val="10"/>
        <color indexed="8"/>
        <rFont val="宋体"/>
        <family val="0"/>
      </rPr>
      <t>2年预算</t>
    </r>
  </si>
  <si>
    <t>合  计</t>
  </si>
  <si>
    <t>公务接待费</t>
  </si>
  <si>
    <t>公务用车购置及运行费</t>
  </si>
  <si>
    <t>因公出国（境）费用</t>
  </si>
  <si>
    <t>小计</t>
  </si>
  <si>
    <t>运行维护费</t>
  </si>
  <si>
    <t>购置费</t>
  </si>
  <si>
    <t>2022年政府性基金本级支出表</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</si>
  <si>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</si>
  <si>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</si>
  <si>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</si>
  <si>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</si>
  <si>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</si>
  <si>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</si>
  <si>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</si>
  <si>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</si>
  <si>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</si>
  <si>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</si>
  <si>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</si>
  <si>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</si>
  <si>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</si>
  <si>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</si>
  <si>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</si>
  <si>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</si>
  <si>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</si>
  <si>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</si>
  <si>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</si>
  <si>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</si>
  <si>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</si>
  <si>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</si>
  <si>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</si>
  <si>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</si>
  <si>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</si>
  <si>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</si>
  <si>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</si>
  <si>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</si>
  <si>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</si>
  <si>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</si>
  <si>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</si>
  <si>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</si>
  <si>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</si>
  <si>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</si>
  <si>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</si>
  <si>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</si>
  <si>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</si>
  <si>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</si>
  <si>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</si>
  <si>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</si>
  <si>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</si>
  <si>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</si>
  <si>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</si>
  <si>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</si>
  <si>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</si>
  <si>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</si>
  <si>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</si>
  <si>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</si>
  <si>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</si>
  <si>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农业生产发展支出</t>
  </si>
  <si>
    <t xml:space="preserve">      农村社会事业支出</t>
  </si>
  <si>
    <t>农业农村生态环境支出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</si>
  <si>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</si>
  <si>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</si>
  <si>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</si>
  <si>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</si>
  <si>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</si>
  <si>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</si>
  <si>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</si>
  <si>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</si>
  <si>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</si>
  <si>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</si>
  <si>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</si>
  <si>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</si>
  <si>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</si>
  <si>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</si>
  <si>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</si>
  <si>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</si>
  <si>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</si>
  <si>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</si>
  <si>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</si>
  <si>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</si>
  <si>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</si>
  <si>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</si>
  <si>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</si>
  <si>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</si>
  <si>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</si>
  <si>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</si>
  <si>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</si>
  <si>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</si>
  <si>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</si>
  <si>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</si>
  <si>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</si>
  <si>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</si>
  <si>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</si>
  <si>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</si>
  <si>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</si>
  <si>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</si>
  <si>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</si>
  <si>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</si>
  <si>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</si>
  <si>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</si>
  <si>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</si>
  <si>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</si>
  <si>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</si>
  <si>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</si>
  <si>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</si>
  <si>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</si>
  <si>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</si>
  <si>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</si>
  <si>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</si>
  <si>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</si>
  <si>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</si>
  <si>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</si>
  <si>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</si>
  <si>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</si>
  <si>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</si>
  <si>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</si>
  <si>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</si>
  <si>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</si>
  <si>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</si>
  <si>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</si>
  <si>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</si>
  <si>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</si>
  <si>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</si>
  <si>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</si>
  <si>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</si>
  <si>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</si>
  <si>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</si>
  <si>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</si>
  <si>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</si>
  <si>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</si>
  <si>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</si>
  <si>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</si>
  <si>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</si>
  <si>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</si>
  <si>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</si>
  <si>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</si>
  <si>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</si>
  <si>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</si>
  <si>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</si>
  <si>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</si>
  <si>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</si>
  <si>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</si>
  <si>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</si>
  <si>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</si>
  <si>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</si>
  <si>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</si>
  <si>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</si>
  <si>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</si>
  <si>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</si>
  <si>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</si>
  <si>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</si>
  <si>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</si>
  <si>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</si>
  <si>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</si>
  <si>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</si>
  <si>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</si>
  <si>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</si>
  <si>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</si>
  <si>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</si>
  <si>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</si>
  <si>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</si>
  <si>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九、债务付息支出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</si>
  <si>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</si>
  <si>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</si>
  <si>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</si>
  <si>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</si>
  <si>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</si>
  <si>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</si>
  <si>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</si>
  <si>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</si>
  <si>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</si>
  <si>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</si>
  <si>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</si>
  <si>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</si>
  <si>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</si>
  <si>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</si>
  <si>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</si>
  <si>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</si>
  <si>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</si>
  <si>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</si>
  <si>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</si>
  <si>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</si>
  <si>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</si>
  <si>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</si>
  <si>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</si>
  <si>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</si>
  <si>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</si>
  <si>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</si>
  <si>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</si>
  <si>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</si>
  <si>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</si>
  <si>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</si>
  <si>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</si>
  <si>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</si>
  <si>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</si>
  <si>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</si>
  <si>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</si>
  <si>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</si>
  <si>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</si>
  <si>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</si>
  <si>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</si>
  <si>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</si>
  <si>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</si>
  <si>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</si>
  <si>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</si>
  <si>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</si>
  <si>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</si>
  <si>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</si>
  <si>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</si>
  <si>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</si>
  <si>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</si>
  <si>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</si>
  <si>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2022年政府性基金预算转移支付表</t>
  </si>
  <si>
    <t>转移支付收入安排</t>
  </si>
  <si>
    <t>国家电影事业发展专项资金安排的支出</t>
  </si>
  <si>
    <t>旅游发展基金支出</t>
  </si>
  <si>
    <t>国家电影事业发展专项资金对应专项债务收入安排的支出</t>
  </si>
  <si>
    <t>大中型水库移民后期扶持基金支出</t>
  </si>
  <si>
    <t>小型水库移民扶助基金安排的支出</t>
  </si>
  <si>
    <t>小型水库移民扶助基金对应专项债务收入安排的支出</t>
  </si>
  <si>
    <t>可再生能源电价附加收入安排的支出</t>
  </si>
  <si>
    <t>废弃电器电子产品处理基金支出</t>
  </si>
  <si>
    <t>国有土地使用权出让收入安排的支出</t>
  </si>
  <si>
    <t>国有土地收益基金安排的支出</t>
  </si>
  <si>
    <t>农业土地开发资金安排的支出</t>
  </si>
  <si>
    <t>城市基础设施配套费安排的支出</t>
  </si>
  <si>
    <t>污水处理费安排的支出</t>
  </si>
  <si>
    <t>土地储备专项债券收入安排的支出</t>
  </si>
  <si>
    <t>棚户区改造专项债券收入安排的支出</t>
  </si>
  <si>
    <t>城市基础设施配套费对应专项债务收入安排的支出</t>
  </si>
  <si>
    <t>污水处理费对应专项债务收入安排的支出</t>
  </si>
  <si>
    <t>国有土地使用权出让收入对应专项债务收入安排的支出</t>
  </si>
  <si>
    <t>大中型水库库区基金安排的支出</t>
  </si>
  <si>
    <t>三峡水库库区基金支出</t>
  </si>
  <si>
    <t>国家重大水利工程建设基金安排的支出</t>
  </si>
  <si>
    <t>大中型水库库区基金对应专项债务收入安排的支出</t>
  </si>
  <si>
    <t>国家重大水利工程建设基金对应专项债务收入安排的支出</t>
  </si>
  <si>
    <t>海南省高等级公路车辆通行附加费安排的支出</t>
  </si>
  <si>
    <t>车辆通行费安排的支出</t>
  </si>
  <si>
    <t>铁路建设基金支出</t>
  </si>
  <si>
    <t>船舶油污损害赔偿基金支出</t>
  </si>
  <si>
    <t>民航发展基金支出</t>
  </si>
  <si>
    <t>海南省高等级公路车辆通行附加费对应专项债务收入安排的支出</t>
  </si>
  <si>
    <t>政府收费公路专项债券收入安排的支出</t>
  </si>
  <si>
    <t>车辆通行费对应专项债务收入安排的支出</t>
  </si>
  <si>
    <t>农网还贷资金支出</t>
  </si>
  <si>
    <t>其他政府性基金及对应专项债务收入安排的支出</t>
  </si>
  <si>
    <t>彩票发行销售机构业务费安排的支出</t>
  </si>
  <si>
    <t>彩票公益金安排的支出</t>
  </si>
  <si>
    <t>康平县2022年预算政府债务限额和余额情况表</t>
  </si>
  <si>
    <t>一般债务</t>
  </si>
  <si>
    <t>专项债务</t>
  </si>
  <si>
    <t>一般债券</t>
  </si>
  <si>
    <t>向国际组织借款</t>
  </si>
  <si>
    <t>其他一般债务</t>
  </si>
  <si>
    <t>专项债券</t>
  </si>
  <si>
    <t>其他专项债务</t>
  </si>
  <si>
    <t>上年末地方政府债务余额</t>
  </si>
  <si>
    <t>年末地方政府债务预计余额</t>
  </si>
  <si>
    <t xml:space="preserve">    2021年政府债务限额159853万元，其中：一般债务限额137553万元，专项债务限额22300万元。</t>
  </si>
  <si>
    <t xml:space="preserve">    2022年政府债务限额上级暂未下达。</t>
  </si>
  <si>
    <t>2022年社会保险基金收支预算情况表</t>
  </si>
  <si>
    <t>单位：元</t>
  </si>
  <si>
    <t>项        目</t>
  </si>
  <si>
    <t xml:space="preserve">企业职工基本
养老保险基金
</t>
  </si>
  <si>
    <t>城乡居民基本
养老保险基金</t>
  </si>
  <si>
    <t>机关事业单位基
本养老保险基金</t>
  </si>
  <si>
    <t>职工基本医疗保险
(含生育保险)基金</t>
  </si>
  <si>
    <t>城乡居民基本
医疗保险基金</t>
  </si>
  <si>
    <t>工伤保险基金</t>
  </si>
  <si>
    <t>失业保险基金</t>
  </si>
  <si>
    <t>一、收入</t>
  </si>
  <si>
    <t xml:space="preserve">    其中:1.社会保险费收入</t>
  </si>
  <si>
    <t xml:space="preserve">         2.财政补贴收入</t>
  </si>
  <si>
    <t xml:space="preserve">         3.利息收入</t>
  </si>
  <si>
    <t xml:space="preserve">         4.委托投资收益</t>
  </si>
  <si>
    <t xml:space="preserve">         5.转移收入</t>
  </si>
  <si>
    <t xml:space="preserve">         6.其他收入</t>
  </si>
  <si>
    <t xml:space="preserve">         7.中央调剂资金收入（省级专用）</t>
  </si>
  <si>
    <t xml:space="preserve">         8.中央调剂基金收入（中央专用)</t>
  </si>
  <si>
    <t>二、支出</t>
  </si>
  <si>
    <t xml:space="preserve">    其中:1.社会保险待遇支出</t>
  </si>
  <si>
    <t xml:space="preserve">         2.转移支出</t>
  </si>
  <si>
    <t xml:space="preserve">         3.其他支出</t>
  </si>
  <si>
    <t xml:space="preserve">         4.中央调剂基金支出（中央专用）</t>
  </si>
  <si>
    <t xml:space="preserve">         5.中央调剂资金支出（省级专用）</t>
  </si>
  <si>
    <t>三、本年收支结余</t>
  </si>
  <si>
    <t>四、年末滚存结余</t>
  </si>
  <si>
    <t>2022年预算扶贫资金情况表（预算内财力）</t>
  </si>
  <si>
    <t>年度</t>
  </si>
  <si>
    <t>单位名称</t>
  </si>
  <si>
    <t>项目名称</t>
  </si>
  <si>
    <t>功能科目</t>
  </si>
  <si>
    <t>功能科目名称</t>
  </si>
  <si>
    <t>项目说明</t>
  </si>
  <si>
    <t>项目支出</t>
  </si>
  <si>
    <t>商品和服务支出</t>
  </si>
  <si>
    <t xml:space="preserve">    合计</t>
  </si>
  <si>
    <t>2022年</t>
  </si>
  <si>
    <t>农财科</t>
  </si>
  <si>
    <t>乡村基础设施建设</t>
  </si>
  <si>
    <t>生产发展</t>
  </si>
  <si>
    <t>衔接乡村振兴县配套</t>
  </si>
  <si>
    <t>2021年度本地区、本级及所属地区地方政府债务限额及余额</t>
  </si>
  <si>
    <t>一般债务限额</t>
  </si>
  <si>
    <t>一般债务余额</t>
  </si>
  <si>
    <t>专项债务限额</t>
  </si>
  <si>
    <t>专项债务余额</t>
  </si>
  <si>
    <t>康平县</t>
  </si>
  <si>
    <t>县本级</t>
  </si>
  <si>
    <t>康平县北四家子乡人民政府</t>
  </si>
  <si>
    <t>康平县海洲窝堡乡人民政府</t>
  </si>
  <si>
    <t>康平县郝官屯镇人民政府</t>
  </si>
  <si>
    <t>康平县柳树屯蒙古族满族乡人民政府</t>
  </si>
  <si>
    <t>康平县沙金台蒙古族满族乡人民政府</t>
  </si>
  <si>
    <t>2021年地方政府一般债券发行及还本付息表</t>
  </si>
  <si>
    <t>地区</t>
  </si>
  <si>
    <t>2021年一般债券发行额</t>
  </si>
  <si>
    <t>2021年还本付息额</t>
  </si>
  <si>
    <t>本金</t>
  </si>
  <si>
    <t>利息</t>
  </si>
  <si>
    <t>全县</t>
  </si>
  <si>
    <t>2021年地方政府专项债券发行及还本付息表</t>
  </si>
  <si>
    <t>2021年专项债券发行额</t>
  </si>
  <si>
    <t>2022年地方政府一般债券还本付息预算表</t>
  </si>
  <si>
    <t>2022年还本付息额</t>
  </si>
  <si>
    <t>2022年地方政府专项债券还本付息预算表</t>
  </si>
  <si>
    <t>2022年全县及县本级地方政府新增一般债券使用情况表</t>
  </si>
  <si>
    <t>项目编号</t>
  </si>
  <si>
    <t>项目领域</t>
  </si>
  <si>
    <t>项目主管部门</t>
  </si>
  <si>
    <t>项目实施单位</t>
  </si>
  <si>
    <t>债券性质</t>
  </si>
  <si>
    <t>债券规模</t>
  </si>
  <si>
    <t>发行时间</t>
  </si>
  <si>
    <t>其中：县本级</t>
  </si>
  <si>
    <t>2022年全县及县本级地方政府新增专项债券使用情况表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</si>
</sst>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_ "/>
    <numFmt numFmtId="178" formatCode="#,##0.00_ ;\-#,##0.00;;"/>
    <numFmt numFmtId="179" formatCode="0_);[Red]\(0\)"/>
    <numFmt numFmtId="180" formatCode="0.00_ "/>
    <numFmt numFmtId="181" formatCode="#,##0_ "/>
    <numFmt numFmtId="182" formatCode="0.00_);[Red]\(0.00\)"/>
    <numFmt numFmtId="183" formatCode="#,##0.0_ "/>
    <numFmt numFmtId="184" formatCode="0.0"/>
    <numFmt numFmtId="185" formatCode="_ * #,##0_ ;_ * \-#,##0_ ;_ * &quot;-&quot;??_ ;_ @_ "/>
    <numFmt numFmtId="186" formatCode="0.0_);[Red]\(0.0\)"/>
    <numFmt numFmtId="187" formatCode="0.0_ "/>
  </numFmts>
  <fonts count="78">
    <font>
      <sz val="12"/>
      <name val="宋体"/>
      <family val="0"/>
    </font>
    <font>
      <sz val="11"/>
      <name val="宋体"/>
      <family val="0"/>
    </font>
    <font>
      <sz val="12"/>
      <name val="黑体"/>
      <family val="3"/>
    </font>
    <font>
      <sz val="16"/>
      <name val="黑体"/>
      <family val="3"/>
    </font>
    <font>
      <sz val="10"/>
      <name val="Geneva"/>
      <family val="2"/>
    </font>
    <font>
      <b/>
      <sz val="16"/>
      <name val="宋体"/>
      <family val="0"/>
    </font>
    <font>
      <b/>
      <sz val="12"/>
      <name val="宋体"/>
      <family val="0"/>
    </font>
    <font>
      <sz val="10"/>
      <color indexed="8"/>
      <name val="Arial"/>
      <family val="2"/>
    </font>
    <font>
      <b/>
      <sz val="20"/>
      <color indexed="8"/>
      <name val="宋体"/>
      <family val="0"/>
    </font>
    <font>
      <sz val="10"/>
      <color indexed="8"/>
      <name val="宋体"/>
      <family val="0"/>
    </font>
    <font>
      <b/>
      <sz val="10"/>
      <color indexed="8"/>
      <name val="宋体"/>
      <family val="0"/>
    </font>
    <font>
      <b/>
      <sz val="27"/>
      <color indexed="8"/>
      <name val="宋体"/>
      <family val="0"/>
    </font>
    <font>
      <sz val="12"/>
      <color indexed="8"/>
      <name val="宋体"/>
      <family val="0"/>
    </font>
    <font>
      <b/>
      <sz val="12"/>
      <color indexed="8"/>
      <name val="宋体"/>
      <family val="0"/>
    </font>
    <font>
      <b/>
      <sz val="16"/>
      <name val="仿宋_GB2312"/>
      <family val="3"/>
    </font>
    <font>
      <sz val="10"/>
      <name val="宋体"/>
      <family val="0"/>
    </font>
    <font>
      <sz val="14"/>
      <name val="隶书"/>
      <family val="3"/>
    </font>
    <font>
      <b/>
      <sz val="11"/>
      <name val="宋体"/>
      <family val="0"/>
    </font>
    <font>
      <b/>
      <sz val="16"/>
      <name val="黑体"/>
      <family val="3"/>
    </font>
    <font>
      <b/>
      <sz val="18"/>
      <name val="宋体"/>
      <family val="0"/>
    </font>
    <font>
      <sz val="18"/>
      <name val="黑体"/>
      <family val="3"/>
    </font>
    <font>
      <sz val="11"/>
      <color indexed="63"/>
      <name val="Calibri"/>
      <family val="2"/>
    </font>
    <font>
      <b/>
      <sz val="18"/>
      <color indexed="8"/>
      <name val="宋体"/>
      <family val="0"/>
    </font>
    <font>
      <b/>
      <sz val="9"/>
      <color indexed="8"/>
      <name val="宋体"/>
      <family val="0"/>
    </font>
    <font>
      <b/>
      <sz val="9"/>
      <name val="宋体"/>
      <family val="0"/>
    </font>
    <font>
      <sz val="9"/>
      <name val="宋体"/>
      <family val="0"/>
    </font>
    <font>
      <b/>
      <sz val="12"/>
      <name val="仿宋_GB2312"/>
      <family val="3"/>
    </font>
    <font>
      <sz val="9"/>
      <name val="SimSun"/>
      <family val="0"/>
    </font>
    <font>
      <b/>
      <sz val="10"/>
      <name val="宋体"/>
      <family val="0"/>
    </font>
    <font>
      <sz val="11"/>
      <color indexed="8"/>
      <name val="宋体"/>
      <family val="0"/>
    </font>
    <font>
      <sz val="18"/>
      <color indexed="8"/>
      <name val="宋体"/>
      <family val="0"/>
    </font>
    <font>
      <sz val="18"/>
      <color indexed="8"/>
      <name val="黑体"/>
      <family val="3"/>
    </font>
    <font>
      <sz val="11"/>
      <color indexed="8"/>
      <name val="Calibri"/>
      <family val="2"/>
    </font>
    <font>
      <sz val="11"/>
      <name val="Times New Roman"/>
      <family val="1"/>
    </font>
    <font>
      <sz val="10"/>
      <name val="Times New Roman"/>
      <family val="1"/>
    </font>
    <font>
      <b/>
      <sz val="10"/>
      <name val="Times New Roman"/>
      <family val="1"/>
    </font>
    <font>
      <b/>
      <sz val="12"/>
      <name val="黑体"/>
      <family val="3"/>
    </font>
    <font>
      <b/>
      <sz val="20"/>
      <name val="宋体"/>
      <family val="0"/>
    </font>
    <font>
      <b/>
      <sz val="11"/>
      <name val="黑体"/>
      <family val="3"/>
    </font>
    <font>
      <sz val="11"/>
      <name val="黑体"/>
      <family val="3"/>
    </font>
    <font>
      <sz val="11"/>
      <name val="方正书宋简体"/>
      <family val="0"/>
    </font>
    <font>
      <sz val="11"/>
      <name val="方正报宋简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7"/>
      <name val="Small Fonts"/>
      <family val="2"/>
    </font>
    <font>
      <sz val="10"/>
      <name val="MS Sans Serif"/>
      <family val="2"/>
    </font>
    <font>
      <sz val="11"/>
      <color theme="1"/>
      <name val="Calibri"/>
      <family val="0"/>
    </font>
    <font>
      <sz val="11"/>
      <name val="Calibri"/>
      <family val="0"/>
    </font>
    <font>
      <b/>
      <sz val="18"/>
      <name val="Cambria"/>
      <family val="0"/>
    </font>
    <font>
      <sz val="12"/>
      <name val="Calibri"/>
      <family val="0"/>
    </font>
    <font>
      <b/>
      <sz val="18"/>
      <color indexed="8"/>
      <name val="Calibri"/>
      <family val="0"/>
    </font>
    <font>
      <b/>
      <sz val="9"/>
      <color indexed="8"/>
      <name val="Calibri"/>
      <family val="0"/>
    </font>
    <font>
      <b/>
      <sz val="10"/>
      <color indexed="8"/>
      <name val="Calibri"/>
      <family val="0"/>
    </font>
    <font>
      <sz val="10"/>
      <color indexed="8"/>
      <name val="Calibri"/>
      <family val="0"/>
    </font>
    <font>
      <b/>
      <sz val="18"/>
      <name val="Calibri"/>
      <family val="0"/>
    </font>
    <font>
      <b/>
      <sz val="10"/>
      <name val="Calibri"/>
      <family val="0"/>
    </font>
    <font>
      <b/>
      <sz val="11"/>
      <name val="Calibri"/>
      <family val="0"/>
    </font>
    <font>
      <sz val="18"/>
      <color rgb="FF000000"/>
      <name val="Calibri"/>
      <family val="0"/>
    </font>
    <font>
      <sz val="18"/>
      <color rgb="FF000000"/>
      <name val="黑体"/>
      <family val="3"/>
    </font>
    <font>
      <sz val="11"/>
      <color rgb="FF000000"/>
      <name val="Calibri"/>
      <family val="2"/>
    </font>
    <font>
      <sz val="11"/>
      <color rgb="FF000000"/>
      <name val="宋体"/>
      <family val="0"/>
    </font>
    <font>
      <b/>
      <sz val="20"/>
      <name val="Calibri"/>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color indexed="63"/>
      </right>
      <top style="thin"/>
      <bottom style="thin"/>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style="thin">
        <color indexed="8"/>
      </left>
      <right style="thin"/>
      <top style="thin">
        <color indexed="8"/>
      </top>
      <bottom style="thin">
        <color indexed="8"/>
      </bottom>
    </border>
    <border>
      <left style="thin"/>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bottom style="thin">
        <color indexed="8"/>
      </bottom>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color indexed="63"/>
      </left>
      <right>
        <color indexed="63"/>
      </right>
      <top style="thin"/>
      <bottom>
        <color indexed="63"/>
      </bottom>
    </border>
  </borders>
  <cellStyleXfs count="77">
    <xf numFmtId="0" fontId="4"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4" fillId="0" borderId="0" applyFont="0" applyFill="0" applyBorder="0" applyAlignment="0" applyProtection="0"/>
    <xf numFmtId="0" fontId="29" fillId="2" borderId="0" applyNumberFormat="0" applyBorder="0" applyAlignment="0" applyProtection="0"/>
    <xf numFmtId="0" fontId="42" fillId="3" borderId="1" applyNumberFormat="0" applyAlignment="0" applyProtection="0"/>
    <xf numFmtId="44" fontId="4" fillId="0" borderId="0" applyFont="0" applyFill="0" applyBorder="0" applyAlignment="0" applyProtection="0"/>
    <xf numFmtId="0" fontId="0" fillId="0" borderId="0">
      <alignment vertical="center"/>
      <protection/>
    </xf>
    <xf numFmtId="41" fontId="4" fillId="0" borderId="0" applyFont="0" applyFill="0" applyBorder="0" applyAlignment="0" applyProtection="0"/>
    <xf numFmtId="0" fontId="29" fillId="4" borderId="0" applyNumberFormat="0" applyBorder="0" applyAlignment="0" applyProtection="0"/>
    <xf numFmtId="0" fontId="43" fillId="5" borderId="0" applyNumberFormat="0" applyBorder="0" applyAlignment="0" applyProtection="0"/>
    <xf numFmtId="43" fontId="4" fillId="0" borderId="0" applyFont="0" applyFill="0" applyBorder="0" applyAlignment="0" applyProtection="0"/>
    <xf numFmtId="0" fontId="0" fillId="0" borderId="0">
      <alignment vertical="center"/>
      <protection/>
    </xf>
    <xf numFmtId="0" fontId="44" fillId="4" borderId="0" applyNumberFormat="0" applyBorder="0" applyAlignment="0" applyProtection="0"/>
    <xf numFmtId="0" fontId="45" fillId="0" borderId="0" applyNumberFormat="0" applyFill="0" applyBorder="0" applyAlignment="0" applyProtection="0"/>
    <xf numFmtId="9" fontId="4" fillId="0" borderId="0" applyFont="0" applyFill="0" applyBorder="0" applyAlignment="0" applyProtection="0"/>
    <xf numFmtId="0" fontId="46" fillId="0" borderId="0" applyNumberFormat="0" applyFill="0" applyBorder="0" applyAlignment="0" applyProtection="0"/>
    <xf numFmtId="0" fontId="4" fillId="0" borderId="0">
      <alignment/>
      <protection/>
    </xf>
    <xf numFmtId="0" fontId="4" fillId="6" borderId="2" applyNumberFormat="0" applyFont="0" applyAlignment="0" applyProtection="0"/>
    <xf numFmtId="0" fontId="44" fillId="7"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 fillId="0" borderId="0">
      <alignment/>
      <protection/>
    </xf>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44" fillId="8" borderId="0" applyNumberFormat="0" applyBorder="0" applyAlignment="0" applyProtection="0"/>
    <xf numFmtId="0" fontId="47" fillId="0" borderId="5" applyNumberFormat="0" applyFill="0" applyAlignment="0" applyProtection="0"/>
    <xf numFmtId="0" fontId="44" fillId="9" borderId="0" applyNumberFormat="0" applyBorder="0" applyAlignment="0" applyProtection="0"/>
    <xf numFmtId="0" fontId="53" fillId="10" borderId="6" applyNumberFormat="0" applyAlignment="0" applyProtection="0"/>
    <xf numFmtId="41" fontId="4" fillId="0" borderId="0" applyFont="0" applyFill="0" applyBorder="0" applyAlignment="0" applyProtection="0"/>
    <xf numFmtId="0" fontId="54" fillId="10" borderId="1" applyNumberFormat="0" applyAlignment="0" applyProtection="0"/>
    <xf numFmtId="0" fontId="55" fillId="11" borderId="7" applyNumberFormat="0" applyAlignment="0" applyProtection="0"/>
    <xf numFmtId="0" fontId="29" fillId="3" borderId="0" applyNumberFormat="0" applyBorder="0" applyAlignment="0" applyProtection="0"/>
    <xf numFmtId="0" fontId="44" fillId="12" borderId="0" applyNumberFormat="0" applyBorder="0" applyAlignment="0" applyProtection="0"/>
    <xf numFmtId="0" fontId="56" fillId="0" borderId="8" applyNumberFormat="0" applyFill="0" applyAlignment="0" applyProtection="0"/>
    <xf numFmtId="0" fontId="57" fillId="0" borderId="9" applyNumberFormat="0" applyFill="0" applyAlignment="0" applyProtection="0"/>
    <xf numFmtId="0" fontId="58" fillId="2" borderId="0" applyNumberFormat="0" applyBorder="0" applyAlignment="0" applyProtection="0"/>
    <xf numFmtId="0" fontId="59" fillId="13" borderId="0" applyNumberFormat="0" applyBorder="0" applyAlignment="0" applyProtection="0"/>
    <xf numFmtId="0" fontId="29" fillId="14" borderId="0" applyNumberFormat="0" applyBorder="0" applyAlignment="0" applyProtection="0"/>
    <xf numFmtId="0" fontId="44"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5" borderId="0" applyNumberFormat="0" applyBorder="0" applyAlignment="0" applyProtection="0"/>
    <xf numFmtId="0" fontId="29" fillId="7" borderId="0" applyNumberFormat="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0" fillId="0" borderId="0">
      <alignment vertical="center"/>
      <protection/>
    </xf>
    <xf numFmtId="0" fontId="44" fillId="18" borderId="0" applyNumberFormat="0" applyBorder="0" applyAlignment="0" applyProtection="0"/>
    <xf numFmtId="0" fontId="44" fillId="9" borderId="0" applyNumberFormat="0" applyBorder="0" applyAlignment="0" applyProtection="0"/>
    <xf numFmtId="37" fontId="60" fillId="0" borderId="0">
      <alignment/>
      <protection/>
    </xf>
    <xf numFmtId="0" fontId="29" fillId="19" borderId="0" applyNumberFormat="0" applyBorder="0" applyAlignment="0" applyProtection="0"/>
    <xf numFmtId="0" fontId="29" fillId="19" borderId="0" applyNumberFormat="0" applyBorder="0" applyAlignment="0" applyProtection="0"/>
    <xf numFmtId="0" fontId="44" fillId="20" borderId="0" applyNumberFormat="0" applyBorder="0" applyAlignment="0" applyProtection="0"/>
    <xf numFmtId="0" fontId="29" fillId="17"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29" fillId="22" borderId="0" applyNumberFormat="0" applyBorder="0" applyAlignment="0" applyProtection="0"/>
    <xf numFmtId="0" fontId="44" fillId="23" borderId="0" applyNumberFormat="0" applyBorder="0" applyAlignment="0" applyProtection="0"/>
    <xf numFmtId="0" fontId="62" fillId="0" borderId="0">
      <alignment/>
      <protection/>
    </xf>
    <xf numFmtId="0" fontId="0" fillId="0" borderId="0">
      <alignment/>
      <protection/>
    </xf>
    <xf numFmtId="0" fontId="0" fillId="0" borderId="0">
      <alignment/>
      <protection/>
    </xf>
    <xf numFmtId="0" fontId="61" fillId="0" borderId="0">
      <alignment/>
      <protection/>
    </xf>
    <xf numFmtId="4" fontId="4" fillId="0" borderId="0" applyFont="0" applyFill="0" applyBorder="0" applyAlignment="0" applyProtection="0"/>
  </cellStyleXfs>
  <cellXfs count="322">
    <xf numFmtId="0" fontId="0" fillId="0" borderId="0" xfId="0" applyFont="1" applyAlignment="1">
      <alignment/>
    </xf>
    <xf numFmtId="0" fontId="2" fillId="0"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0"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xf>
    <xf numFmtId="176" fontId="0" fillId="0" borderId="11" xfId="0" applyNumberFormat="1" applyFont="1" applyFill="1" applyBorder="1" applyAlignment="1">
      <alignment horizontal="center" vertical="center"/>
    </xf>
    <xf numFmtId="0" fontId="0" fillId="0" borderId="10" xfId="0" applyNumberFormat="1" applyFont="1" applyFill="1" applyBorder="1" applyAlignment="1">
      <alignment horizontal="left" vertical="center" wrapText="1"/>
    </xf>
    <xf numFmtId="31" fontId="0" fillId="0" borderId="11" xfId="0" applyNumberFormat="1" applyFont="1" applyFill="1" applyBorder="1" applyAlignment="1">
      <alignment horizontal="center" vertical="center"/>
    </xf>
    <xf numFmtId="0" fontId="0" fillId="0" borderId="11" xfId="0" applyNumberFormat="1" applyFont="1" applyFill="1" applyBorder="1" applyAlignment="1">
      <alignment horizontal="left" vertical="center" wrapText="1"/>
    </xf>
    <xf numFmtId="0" fontId="2" fillId="0" borderId="0" xfId="0" applyFont="1" applyFill="1" applyBorder="1" applyAlignment="1">
      <alignment/>
    </xf>
    <xf numFmtId="0" fontId="4" fillId="0" borderId="0" xfId="0"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11" xfId="0" applyFont="1" applyFill="1" applyBorder="1" applyAlignment="1">
      <alignment horizontal="center" vertical="center"/>
    </xf>
    <xf numFmtId="0" fontId="4" fillId="0" borderId="11" xfId="0" applyFont="1" applyFill="1" applyBorder="1" applyAlignment="1">
      <alignment horizontal="right" vertical="center"/>
    </xf>
    <xf numFmtId="177" fontId="4" fillId="0" borderId="11" xfId="0" applyNumberFormat="1" applyFont="1" applyFill="1" applyBorder="1" applyAlignment="1">
      <alignment horizontal="right" vertical="center"/>
    </xf>
    <xf numFmtId="0" fontId="4" fillId="0" borderId="0" xfId="0" applyFont="1" applyAlignment="1">
      <alignment/>
    </xf>
    <xf numFmtId="0" fontId="5"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1" xfId="0" applyFont="1" applyFill="1" applyBorder="1" applyAlignment="1">
      <alignment vertical="center"/>
    </xf>
    <xf numFmtId="177"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0" fontId="7" fillId="0" borderId="0" xfId="0" applyFont="1" applyFill="1" applyBorder="1" applyAlignment="1">
      <alignment/>
    </xf>
    <xf numFmtId="0" fontId="8" fillId="0" borderId="0"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0" fillId="0" borderId="11" xfId="0" applyNumberFormat="1" applyFont="1" applyFill="1" applyBorder="1" applyAlignment="1">
      <alignment horizontal="center" vertical="center"/>
    </xf>
    <xf numFmtId="0" fontId="10" fillId="0" borderId="12" xfId="0" applyNumberFormat="1" applyFont="1" applyFill="1" applyBorder="1" applyAlignment="1">
      <alignment horizontal="center" vertical="center"/>
    </xf>
    <xf numFmtId="0" fontId="10" fillId="0" borderId="13" xfId="0" applyNumberFormat="1" applyFont="1" applyFill="1" applyBorder="1" applyAlignment="1">
      <alignment horizontal="center" vertical="center" wrapText="1"/>
    </xf>
    <xf numFmtId="0" fontId="10" fillId="0" borderId="11" xfId="0" applyNumberFormat="1" applyFont="1" applyFill="1" applyBorder="1" applyAlignment="1">
      <alignment vertical="center"/>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xf>
    <xf numFmtId="0" fontId="9" fillId="0" borderId="13"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wrapText="1"/>
    </xf>
    <xf numFmtId="0" fontId="0" fillId="0" borderId="0" xfId="72" applyFont="1" applyFill="1" applyBorder="1">
      <alignment/>
      <protection/>
    </xf>
    <xf numFmtId="0" fontId="4" fillId="0" borderId="0" xfId="0" applyAlignment="1">
      <alignment/>
    </xf>
    <xf numFmtId="49" fontId="11" fillId="24" borderId="0" xfId="72" applyNumberFormat="1" applyFont="1" applyFill="1" applyBorder="1" applyAlignment="1">
      <alignment horizontal="center" vertical="center"/>
      <protection/>
    </xf>
    <xf numFmtId="0" fontId="11" fillId="24" borderId="0" xfId="72" applyFont="1" applyFill="1" applyBorder="1" applyAlignment="1">
      <alignment horizontal="center" vertical="center"/>
      <protection/>
    </xf>
    <xf numFmtId="0" fontId="6" fillId="24" borderId="0" xfId="72" applyFont="1" applyFill="1" applyBorder="1">
      <alignment/>
      <protection/>
    </xf>
    <xf numFmtId="49" fontId="12" fillId="24" borderId="14" xfId="72" applyNumberFormat="1" applyFont="1" applyFill="1" applyBorder="1" applyAlignment="1">
      <alignment vertical="center"/>
      <protection/>
    </xf>
    <xf numFmtId="49" fontId="12" fillId="24" borderId="15" xfId="72" applyNumberFormat="1" applyFont="1" applyFill="1" applyBorder="1" applyAlignment="1">
      <alignment vertical="center"/>
      <protection/>
    </xf>
    <xf numFmtId="49" fontId="0" fillId="24" borderId="15" xfId="72" applyNumberFormat="1" applyFont="1" applyFill="1" applyBorder="1">
      <alignment/>
      <protection/>
    </xf>
    <xf numFmtId="49" fontId="13" fillId="24" borderId="13" xfId="72" applyNumberFormat="1" applyFont="1" applyFill="1" applyBorder="1" applyAlignment="1">
      <alignment horizontal="center" vertical="center"/>
      <protection/>
    </xf>
    <xf numFmtId="49" fontId="13" fillId="24" borderId="16" xfId="72" applyNumberFormat="1" applyFont="1" applyFill="1" applyBorder="1" applyAlignment="1">
      <alignment horizontal="center" vertical="center" wrapText="1"/>
      <protection/>
    </xf>
    <xf numFmtId="49" fontId="13" fillId="24" borderId="11" xfId="72" applyNumberFormat="1" applyFont="1" applyFill="1" applyBorder="1" applyAlignment="1">
      <alignment horizontal="center" vertical="center" wrapText="1"/>
      <protection/>
    </xf>
    <xf numFmtId="49" fontId="13" fillId="24" borderId="17" xfId="72" applyNumberFormat="1" applyFont="1" applyFill="1" applyBorder="1" applyAlignment="1">
      <alignment horizontal="center" vertical="center" wrapText="1"/>
      <protection/>
    </xf>
    <xf numFmtId="49" fontId="13" fillId="24" borderId="13" xfId="72" applyNumberFormat="1" applyFont="1" applyFill="1" applyBorder="1" applyAlignment="1">
      <alignment horizontal="center" vertical="center" wrapText="1"/>
      <protection/>
    </xf>
    <xf numFmtId="49" fontId="12" fillId="24" borderId="18" xfId="72" applyNumberFormat="1" applyFont="1" applyFill="1" applyBorder="1" applyAlignment="1">
      <alignment horizontal="left" vertical="center"/>
      <protection/>
    </xf>
    <xf numFmtId="178" fontId="12" fillId="0" borderId="13" xfId="72" applyNumberFormat="1" applyFont="1" applyFill="1" applyBorder="1" applyAlignment="1">
      <alignment horizontal="right" vertical="center"/>
      <protection/>
    </xf>
    <xf numFmtId="178" fontId="12" fillId="0" borderId="19" xfId="72" applyNumberFormat="1" applyFont="1" applyFill="1" applyBorder="1" applyAlignment="1">
      <alignment horizontal="right" vertical="center"/>
      <protection/>
    </xf>
    <xf numFmtId="49" fontId="12" fillId="24" borderId="13" xfId="72" applyNumberFormat="1" applyFont="1" applyFill="1" applyBorder="1" applyAlignment="1">
      <alignment horizontal="left" vertical="center"/>
      <protection/>
    </xf>
    <xf numFmtId="49" fontId="12" fillId="24" borderId="13" xfId="72" applyNumberFormat="1" applyFont="1" applyFill="1" applyBorder="1" applyAlignment="1">
      <alignment vertical="center"/>
      <protection/>
    </xf>
    <xf numFmtId="49" fontId="12" fillId="0" borderId="13" xfId="72" applyNumberFormat="1" applyFont="1" applyFill="1" applyBorder="1" applyAlignment="1">
      <alignment horizontal="center" vertical="center"/>
      <protection/>
    </xf>
    <xf numFmtId="49" fontId="12" fillId="24" borderId="14" xfId="72" applyNumberFormat="1" applyFont="1" applyFill="1" applyBorder="1" applyAlignment="1">
      <alignment horizontal="right" vertical="center"/>
      <protection/>
    </xf>
    <xf numFmtId="178" fontId="12" fillId="0" borderId="16" xfId="72" applyNumberFormat="1" applyFont="1" applyFill="1" applyBorder="1" applyAlignment="1">
      <alignment horizontal="right" vertical="center"/>
      <protection/>
    </xf>
    <xf numFmtId="0" fontId="4" fillId="0" borderId="0" xfId="0" applyFont="1" applyAlignment="1">
      <alignment vertical="center"/>
    </xf>
    <xf numFmtId="179" fontId="4" fillId="0" borderId="0" xfId="0" applyNumberFormat="1" applyFont="1" applyAlignment="1">
      <alignment vertical="center"/>
    </xf>
    <xf numFmtId="0" fontId="14" fillId="0" borderId="0" xfId="0" applyFont="1" applyBorder="1" applyAlignment="1">
      <alignment horizontal="center" wrapText="1"/>
    </xf>
    <xf numFmtId="0" fontId="4" fillId="0" borderId="0" xfId="0" applyFont="1" applyBorder="1" applyAlignment="1">
      <alignment vertical="center"/>
    </xf>
    <xf numFmtId="0" fontId="15" fillId="0" borderId="11" xfId="0" applyNumberFormat="1" applyFont="1" applyFill="1" applyBorder="1" applyAlignment="1" applyProtection="1">
      <alignment horizontal="center" vertical="center"/>
      <protection/>
    </xf>
    <xf numFmtId="0" fontId="15" fillId="0" borderId="20" xfId="0" applyNumberFormat="1" applyFont="1" applyFill="1" applyBorder="1" applyAlignment="1" applyProtection="1">
      <alignment horizontal="center" vertical="center"/>
      <protection/>
    </xf>
    <xf numFmtId="0" fontId="15" fillId="0" borderId="21" xfId="0" applyNumberFormat="1" applyFont="1" applyFill="1" applyBorder="1" applyAlignment="1" applyProtection="1">
      <alignment horizontal="center" vertical="center"/>
      <protection/>
    </xf>
    <xf numFmtId="0" fontId="15" fillId="0" borderId="22" xfId="0" applyNumberFormat="1" applyFont="1" applyFill="1" applyBorder="1" applyAlignment="1" applyProtection="1">
      <alignment horizontal="center" vertical="center"/>
      <protection/>
    </xf>
    <xf numFmtId="0" fontId="15" fillId="0" borderId="11" xfId="0" applyNumberFormat="1" applyFont="1" applyFill="1" applyBorder="1" applyAlignment="1" applyProtection="1">
      <alignment horizontal="left" vertical="center"/>
      <protection/>
    </xf>
    <xf numFmtId="3" fontId="15" fillId="0" borderId="11" xfId="0" applyNumberFormat="1" applyFont="1" applyFill="1" applyBorder="1" applyAlignment="1" applyProtection="1">
      <alignment horizontal="right" vertical="center"/>
      <protection/>
    </xf>
    <xf numFmtId="0" fontId="63" fillId="0" borderId="0" xfId="0" applyFont="1" applyAlignment="1">
      <alignment/>
    </xf>
    <xf numFmtId="0" fontId="4" fillId="0" borderId="0" xfId="0" applyFont="1" applyAlignment="1">
      <alignment/>
    </xf>
    <xf numFmtId="0" fontId="63" fillId="0" borderId="0" xfId="0" applyFont="1" applyAlignment="1">
      <alignment vertical="center"/>
    </xf>
    <xf numFmtId="0" fontId="16" fillId="0" borderId="0" xfId="0" applyFont="1" applyAlignment="1">
      <alignment vertical="center"/>
    </xf>
    <xf numFmtId="179" fontId="4" fillId="0" borderId="0" xfId="0" applyNumberFormat="1" applyFont="1" applyBorder="1" applyAlignment="1">
      <alignment horizontal="right" vertical="center"/>
    </xf>
    <xf numFmtId="0" fontId="17" fillId="0" borderId="0" xfId="0" applyFont="1" applyFill="1" applyAlignment="1">
      <alignment vertical="center"/>
    </xf>
    <xf numFmtId="0" fontId="4" fillId="0" borderId="0" xfId="0" applyFont="1" applyFill="1" applyAlignment="1">
      <alignment/>
    </xf>
    <xf numFmtId="0" fontId="18" fillId="0" borderId="0" xfId="0" applyFont="1" applyFill="1" applyAlignment="1">
      <alignment horizontal="center" vertical="center"/>
    </xf>
    <xf numFmtId="0" fontId="2" fillId="0" borderId="0" xfId="0" applyFont="1" applyFill="1" applyAlignment="1">
      <alignment/>
    </xf>
    <xf numFmtId="0" fontId="4" fillId="0" borderId="0" xfId="0" applyFont="1" applyFill="1" applyAlignment="1">
      <alignment horizontal="right"/>
    </xf>
    <xf numFmtId="0" fontId="6" fillId="0" borderId="21"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23" xfId="0" applyFont="1" applyFill="1" applyBorder="1" applyAlignment="1">
      <alignment horizontal="center" vertical="center"/>
    </xf>
    <xf numFmtId="0" fontId="4" fillId="0" borderId="23" xfId="0" applyFont="1" applyFill="1" applyBorder="1" applyAlignment="1">
      <alignment horizontal="center" wrapText="1"/>
    </xf>
    <xf numFmtId="0" fontId="1" fillId="25" borderId="24" xfId="0" applyFont="1" applyFill="1" applyBorder="1" applyAlignment="1">
      <alignment vertical="center"/>
    </xf>
    <xf numFmtId="177" fontId="1" fillId="26" borderId="24" xfId="0" applyNumberFormat="1" applyFont="1" applyFill="1" applyBorder="1" applyAlignment="1">
      <alignment horizontal="right" vertical="center"/>
    </xf>
    <xf numFmtId="0" fontId="1" fillId="25" borderId="24" xfId="0" applyFont="1" applyFill="1" applyBorder="1" applyAlignment="1">
      <alignment horizontal="left" vertical="center"/>
    </xf>
    <xf numFmtId="177" fontId="1" fillId="25" borderId="24" xfId="0" applyNumberFormat="1" applyFont="1" applyFill="1" applyBorder="1" applyAlignment="1" applyProtection="1">
      <alignment horizontal="right" vertical="center"/>
      <protection locked="0"/>
    </xf>
    <xf numFmtId="177" fontId="1" fillId="25" borderId="24" xfId="0" applyNumberFormat="1" applyFont="1" applyFill="1" applyBorder="1" applyAlignment="1">
      <alignment horizontal="right" vertical="center"/>
    </xf>
    <xf numFmtId="0" fontId="1" fillId="25" borderId="24" xfId="0" applyFont="1" applyFill="1" applyBorder="1" applyAlignment="1">
      <alignment horizontal="center" vertical="center"/>
    </xf>
    <xf numFmtId="0" fontId="64" fillId="0" borderId="0" xfId="0" applyFont="1" applyAlignment="1">
      <alignment horizontal="center"/>
    </xf>
    <xf numFmtId="0" fontId="20" fillId="0" borderId="0" xfId="0" applyFont="1" applyAlignment="1">
      <alignment/>
    </xf>
    <xf numFmtId="0" fontId="65" fillId="0" borderId="0" xfId="0" applyFont="1" applyAlignment="1">
      <alignment horizontal="right" vertical="center"/>
    </xf>
    <xf numFmtId="0" fontId="0" fillId="0" borderId="24" xfId="0" applyFont="1" applyBorder="1" applyAlignment="1">
      <alignment horizontal="center" vertical="center" wrapText="1"/>
    </xf>
    <xf numFmtId="0" fontId="0" fillId="0" borderId="24" xfId="0" applyFont="1" applyBorder="1" applyAlignment="1">
      <alignment vertical="center"/>
    </xf>
    <xf numFmtId="2" fontId="0" fillId="0" borderId="24" xfId="0" applyNumberFormat="1" applyFont="1" applyBorder="1" applyAlignment="1">
      <alignment horizontal="right" vertical="center"/>
    </xf>
    <xf numFmtId="2" fontId="0" fillId="0" borderId="24" xfId="0" applyNumberFormat="1" applyFont="1" applyBorder="1" applyAlignment="1" applyProtection="1">
      <alignment horizontal="right" vertical="center"/>
      <protection locked="0"/>
    </xf>
    <xf numFmtId="0" fontId="0" fillId="0" borderId="24" xfId="0" applyFont="1" applyBorder="1" applyAlignment="1">
      <alignment horizontal="left" vertical="center"/>
    </xf>
    <xf numFmtId="0" fontId="21" fillId="0" borderId="24" xfId="0" applyFont="1" applyBorder="1" applyAlignment="1">
      <alignment vertical="center"/>
    </xf>
    <xf numFmtId="0" fontId="21" fillId="0" borderId="24" xfId="0" applyFont="1" applyBorder="1" applyAlignment="1" applyProtection="1">
      <alignment horizontal="right" vertical="center"/>
      <protection locked="0"/>
    </xf>
    <xf numFmtId="0" fontId="0" fillId="0" borderId="24" xfId="0" applyFont="1" applyBorder="1" applyAlignment="1">
      <alignment horizontal="center" vertical="center"/>
    </xf>
    <xf numFmtId="0" fontId="4" fillId="0" borderId="0" xfId="0" applyAlignment="1">
      <alignment/>
    </xf>
    <xf numFmtId="0" fontId="66" fillId="0" borderId="0" xfId="0" applyNumberFormat="1" applyFont="1" applyFill="1" applyBorder="1" applyAlignment="1">
      <alignment horizontal="center" vertical="center"/>
    </xf>
    <xf numFmtId="0" fontId="67" fillId="0" borderId="0" xfId="0" applyNumberFormat="1" applyFont="1" applyFill="1" applyBorder="1" applyAlignment="1">
      <alignment horizontal="left" vertical="center"/>
    </xf>
    <xf numFmtId="0" fontId="68" fillId="0" borderId="13" xfId="0" applyNumberFormat="1" applyFont="1" applyFill="1" applyBorder="1" applyAlignment="1">
      <alignment horizontal="center" vertical="center" wrapText="1"/>
    </xf>
    <xf numFmtId="4" fontId="69" fillId="0" borderId="13" xfId="0" applyNumberFormat="1" applyFont="1" applyFill="1" applyBorder="1" applyAlignment="1">
      <alignment horizontal="right" vertical="center" wrapText="1"/>
    </xf>
    <xf numFmtId="180" fontId="69" fillId="0" borderId="13" xfId="0" applyNumberFormat="1" applyFont="1" applyFill="1" applyBorder="1" applyAlignment="1">
      <alignment horizontal="right" vertical="center" wrapText="1"/>
    </xf>
    <xf numFmtId="0" fontId="69" fillId="0" borderId="13" xfId="0" applyNumberFormat="1" applyFont="1" applyFill="1" applyBorder="1" applyAlignment="1">
      <alignment horizontal="right" vertical="center"/>
    </xf>
    <xf numFmtId="0" fontId="69" fillId="0" borderId="13" xfId="0" applyNumberFormat="1" applyFont="1" applyFill="1" applyBorder="1" applyAlignment="1">
      <alignment horizontal="right" vertical="center" wrapText="1"/>
    </xf>
    <xf numFmtId="0" fontId="67" fillId="0" borderId="0" xfId="0" applyNumberFormat="1" applyFont="1" applyFill="1" applyBorder="1" applyAlignment="1">
      <alignment horizontal="right" vertical="center"/>
    </xf>
    <xf numFmtId="0" fontId="5" fillId="0" borderId="0" xfId="0" applyFont="1" applyAlignment="1">
      <alignment horizontal="center"/>
    </xf>
    <xf numFmtId="0" fontId="4" fillId="0" borderId="0" xfId="0" applyAlignment="1">
      <alignment horizontal="right"/>
    </xf>
    <xf numFmtId="0" fontId="4" fillId="0" borderId="11" xfId="0" applyBorder="1" applyAlignment="1">
      <alignment horizontal="center" vertical="center"/>
    </xf>
    <xf numFmtId="0" fontId="4" fillId="0" borderId="11" xfId="0" applyFont="1" applyBorder="1" applyAlignment="1">
      <alignment horizontal="center" vertical="center"/>
    </xf>
    <xf numFmtId="0" fontId="4" fillId="0" borderId="11" xfId="0" applyFill="1" applyBorder="1" applyAlignment="1">
      <alignment horizontal="center" vertical="center"/>
    </xf>
    <xf numFmtId="0" fontId="24" fillId="0" borderId="0" xfId="0" applyFont="1" applyAlignment="1">
      <alignment/>
    </xf>
    <xf numFmtId="0" fontId="25" fillId="0" borderId="0" xfId="0" applyFont="1" applyAlignment="1">
      <alignment vertical="center" wrapText="1"/>
    </xf>
    <xf numFmtId="0" fontId="25" fillId="0" borderId="0" xfId="0" applyFont="1" applyAlignment="1">
      <alignment/>
    </xf>
    <xf numFmtId="0" fontId="24" fillId="0" borderId="0" xfId="0" applyFont="1" applyFill="1" applyAlignment="1">
      <alignment/>
    </xf>
    <xf numFmtId="0" fontId="23" fillId="0" borderId="0" xfId="0" applyFont="1" applyFill="1" applyAlignment="1">
      <alignment/>
    </xf>
    <xf numFmtId="0" fontId="19"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24" fillId="0" borderId="0" xfId="0" applyFont="1" applyAlignment="1">
      <alignment horizontal="right" vertical="center"/>
    </xf>
    <xf numFmtId="0" fontId="24" fillId="0" borderId="11" xfId="0" applyFont="1" applyBorder="1" applyAlignment="1">
      <alignment horizontal="center" vertical="center" wrapText="1"/>
    </xf>
    <xf numFmtId="177" fontId="24" fillId="0" borderId="11" xfId="0" applyNumberFormat="1" applyFont="1" applyBorder="1" applyAlignment="1">
      <alignment horizontal="center" vertical="center" wrapText="1"/>
    </xf>
    <xf numFmtId="0" fontId="24" fillId="0" borderId="11" xfId="0" applyFont="1" applyBorder="1" applyAlignment="1">
      <alignment horizontal="center" vertical="center"/>
    </xf>
    <xf numFmtId="177" fontId="24" fillId="0" borderId="11" xfId="0" applyNumberFormat="1" applyFont="1" applyBorder="1" applyAlignment="1">
      <alignment horizontal="center" vertical="center"/>
    </xf>
    <xf numFmtId="181" fontId="24" fillId="0" borderId="11" xfId="0" applyNumberFormat="1" applyFont="1" applyBorder="1" applyAlignment="1">
      <alignment horizontal="center" vertical="center" wrapText="1"/>
    </xf>
    <xf numFmtId="182" fontId="24" fillId="0" borderId="0" xfId="0" applyNumberFormat="1" applyFont="1" applyAlignment="1">
      <alignment/>
    </xf>
    <xf numFmtId="177" fontId="24" fillId="0" borderId="11" xfId="0" applyNumberFormat="1" applyFont="1" applyFill="1" applyBorder="1" applyAlignment="1">
      <alignment horizontal="center" vertical="center" wrapText="1"/>
    </xf>
    <xf numFmtId="0" fontId="24" fillId="0" borderId="11" xfId="0" applyFont="1" applyFill="1" applyBorder="1" applyAlignment="1">
      <alignment horizontal="center" vertical="center"/>
    </xf>
    <xf numFmtId="177" fontId="24" fillId="0" borderId="11" xfId="0" applyNumberFormat="1" applyFont="1" applyFill="1" applyBorder="1" applyAlignment="1">
      <alignment horizontal="center" vertical="center"/>
    </xf>
    <xf numFmtId="182" fontId="24" fillId="0" borderId="0" xfId="0" applyNumberFormat="1" applyFont="1" applyFill="1" applyAlignment="1">
      <alignment/>
    </xf>
    <xf numFmtId="0" fontId="23" fillId="0" borderId="11" xfId="0" applyFont="1" applyFill="1" applyBorder="1" applyAlignment="1">
      <alignment horizontal="center" vertical="center"/>
    </xf>
    <xf numFmtId="177" fontId="23" fillId="0" borderId="11" xfId="0" applyNumberFormat="1" applyFont="1" applyFill="1" applyBorder="1" applyAlignment="1">
      <alignment horizontal="center" vertical="center"/>
    </xf>
    <xf numFmtId="182" fontId="23" fillId="0" borderId="0" xfId="0" applyNumberFormat="1" applyFont="1" applyFill="1" applyAlignment="1">
      <alignment/>
    </xf>
    <xf numFmtId="177" fontId="23" fillId="0" borderId="11" xfId="0" applyNumberFormat="1" applyFont="1" applyFill="1" applyBorder="1" applyAlignment="1">
      <alignment horizontal="center" vertical="center" wrapText="1"/>
    </xf>
    <xf numFmtId="179" fontId="4" fillId="0" borderId="0" xfId="0" applyNumberFormat="1" applyAlignment="1">
      <alignment vertical="center"/>
    </xf>
    <xf numFmtId="0" fontId="4" fillId="0" borderId="0" xfId="0" applyBorder="1" applyAlignment="1">
      <alignment vertical="center"/>
    </xf>
    <xf numFmtId="179" fontId="4" fillId="0" borderId="0" xfId="0" applyNumberFormat="1" applyBorder="1" applyAlignment="1">
      <alignment horizontal="right" vertical="center"/>
    </xf>
    <xf numFmtId="0" fontId="26" fillId="0" borderId="11" xfId="0" applyFont="1" applyBorder="1" applyAlignment="1">
      <alignment horizontal="center" vertical="center"/>
    </xf>
    <xf numFmtId="0" fontId="26" fillId="0" borderId="11" xfId="0" applyFont="1" applyBorder="1" applyAlignment="1">
      <alignment horizontal="center" vertical="center" wrapText="1"/>
    </xf>
    <xf numFmtId="179" fontId="26" fillId="0" borderId="11" xfId="0" applyNumberFormat="1" applyFont="1" applyBorder="1" applyAlignment="1">
      <alignment horizontal="center" vertical="center" wrapText="1"/>
    </xf>
    <xf numFmtId="0" fontId="26" fillId="0" borderId="23" xfId="0" applyFont="1" applyBorder="1" applyAlignment="1">
      <alignment horizontal="center" vertical="center"/>
    </xf>
    <xf numFmtId="179" fontId="26" fillId="0" borderId="23" xfId="0" applyNumberFormat="1" applyFont="1" applyBorder="1" applyAlignment="1">
      <alignment horizontal="center" vertical="center" wrapText="1"/>
    </xf>
    <xf numFmtId="0" fontId="26" fillId="0" borderId="11" xfId="0" applyFont="1" applyBorder="1" applyAlignment="1">
      <alignment horizontal="left" vertical="center"/>
    </xf>
    <xf numFmtId="179" fontId="6" fillId="0" borderId="11" xfId="0" applyNumberFormat="1" applyFont="1" applyFill="1" applyBorder="1" applyAlignment="1">
      <alignment horizontal="center" vertical="center"/>
    </xf>
    <xf numFmtId="0" fontId="70" fillId="0" borderId="0" xfId="0" applyFont="1" applyBorder="1" applyAlignment="1">
      <alignment horizontal="center" vertical="center" wrapText="1"/>
    </xf>
    <xf numFmtId="0" fontId="27" fillId="0" borderId="0" xfId="0" applyFont="1" applyBorder="1" applyAlignment="1">
      <alignment vertical="center" wrapText="1"/>
    </xf>
    <xf numFmtId="0" fontId="71" fillId="0" borderId="0" xfId="0" applyFont="1" applyBorder="1" applyAlignment="1">
      <alignment horizontal="right" vertical="center" wrapText="1"/>
    </xf>
    <xf numFmtId="0" fontId="63" fillId="0" borderId="24" xfId="0" applyFont="1" applyBorder="1" applyAlignment="1">
      <alignment horizontal="center" vertical="center" wrapText="1"/>
    </xf>
    <xf numFmtId="0" fontId="72" fillId="0" borderId="24" xfId="0" applyFont="1" applyBorder="1" applyAlignment="1">
      <alignment horizontal="center" vertical="center" wrapText="1"/>
    </xf>
    <xf numFmtId="181" fontId="72" fillId="0" borderId="24" xfId="0" applyNumberFormat="1" applyFont="1" applyBorder="1" applyAlignment="1">
      <alignment horizontal="right" vertical="center"/>
    </xf>
    <xf numFmtId="0" fontId="63" fillId="0" borderId="24" xfId="0" applyFont="1" applyBorder="1" applyAlignment="1">
      <alignment horizontal="left" vertical="center" wrapText="1"/>
    </xf>
    <xf numFmtId="181" fontId="63" fillId="0" borderId="24" xfId="0" applyNumberFormat="1" applyFont="1" applyBorder="1" applyAlignment="1">
      <alignment horizontal="right" vertical="center"/>
    </xf>
    <xf numFmtId="0" fontId="63" fillId="0" borderId="24" xfId="0" applyFont="1" applyBorder="1" applyAlignment="1">
      <alignment vertical="center" wrapText="1"/>
    </xf>
    <xf numFmtId="0" fontId="62" fillId="0" borderId="0" xfId="0" applyFont="1" applyAlignment="1" applyProtection="1">
      <alignment/>
      <protection locked="0"/>
    </xf>
    <xf numFmtId="0" fontId="4" fillId="0" borderId="0" xfId="0" applyFont="1" applyAlignment="1">
      <alignment vertical="top"/>
    </xf>
    <xf numFmtId="0" fontId="73" fillId="0" borderId="0" xfId="0" applyFont="1" applyAlignment="1">
      <alignment horizontal="center" vertical="center"/>
    </xf>
    <xf numFmtId="0" fontId="74" fillId="0" borderId="0" xfId="0" applyFont="1" applyAlignment="1">
      <alignment vertical="center"/>
    </xf>
    <xf numFmtId="0" fontId="75" fillId="0" borderId="0" xfId="0" applyFont="1" applyAlignment="1">
      <alignment vertical="top"/>
    </xf>
    <xf numFmtId="0" fontId="76" fillId="0" borderId="0" xfId="0" applyFont="1" applyAlignment="1">
      <alignment horizontal="right" vertical="top"/>
    </xf>
    <xf numFmtId="0" fontId="75" fillId="0" borderId="0" xfId="0" applyFont="1" applyAlignment="1">
      <alignment horizontal="right"/>
    </xf>
    <xf numFmtId="0" fontId="4" fillId="0" borderId="24" xfId="0" applyFont="1" applyBorder="1" applyAlignment="1">
      <alignment horizontal="center"/>
    </xf>
    <xf numFmtId="0" fontId="75" fillId="0" borderId="24" xfId="0" applyFont="1" applyBorder="1" applyAlignment="1">
      <alignment horizontal="center" vertical="top"/>
    </xf>
    <xf numFmtId="0" fontId="15" fillId="0" borderId="24" xfId="0" applyFont="1" applyBorder="1" applyAlignment="1">
      <alignment horizontal="center" vertical="center"/>
    </xf>
    <xf numFmtId="0" fontId="75" fillId="0" borderId="24" xfId="0" applyFont="1" applyBorder="1" applyAlignment="1">
      <alignment horizontal="center" vertical="center"/>
    </xf>
    <xf numFmtId="49" fontId="75" fillId="0" borderId="24" xfId="0" applyNumberFormat="1" applyFont="1" applyBorder="1" applyAlignment="1">
      <alignment/>
    </xf>
    <xf numFmtId="0" fontId="75" fillId="0" borderId="24" xfId="0" applyFont="1" applyBorder="1" applyAlignment="1">
      <alignment/>
    </xf>
    <xf numFmtId="2" fontId="75" fillId="0" borderId="24" xfId="0" applyNumberFormat="1" applyFont="1" applyBorder="1" applyAlignment="1">
      <alignment horizontal="right" vertical="center"/>
    </xf>
    <xf numFmtId="10" fontId="75" fillId="0" borderId="24" xfId="0" applyNumberFormat="1" applyFont="1" applyBorder="1" applyAlignment="1">
      <alignment vertical="center"/>
    </xf>
    <xf numFmtId="10" fontId="4" fillId="0" borderId="24" xfId="0" applyNumberFormat="1" applyFont="1" applyBorder="1" applyAlignment="1">
      <alignment vertical="center"/>
    </xf>
    <xf numFmtId="2" fontId="75" fillId="0" borderId="24" xfId="0" applyNumberFormat="1" applyFont="1" applyBorder="1" applyAlignment="1" applyProtection="1">
      <alignment horizontal="right" vertical="center"/>
      <protection locked="0"/>
    </xf>
    <xf numFmtId="2" fontId="4" fillId="0" borderId="24" xfId="0" applyNumberFormat="1" applyFont="1" applyBorder="1" applyAlignment="1" applyProtection="1">
      <alignment horizontal="right" vertical="center"/>
      <protection locked="0"/>
    </xf>
    <xf numFmtId="2" fontId="4" fillId="0" borderId="24" xfId="0" applyNumberFormat="1" applyFont="1" applyBorder="1" applyAlignment="1">
      <alignment horizontal="right" vertical="center"/>
    </xf>
    <xf numFmtId="0" fontId="75" fillId="0" borderId="24" xfId="0" applyFont="1" applyBorder="1" applyAlignment="1">
      <alignment vertical="top"/>
    </xf>
    <xf numFmtId="0" fontId="75" fillId="0" borderId="24" xfId="0" applyFont="1" applyBorder="1" applyAlignment="1" applyProtection="1">
      <alignment vertical="center"/>
      <protection locked="0"/>
    </xf>
    <xf numFmtId="0" fontId="4" fillId="0" borderId="24" xfId="0" applyFont="1" applyBorder="1" applyAlignment="1">
      <alignment/>
    </xf>
    <xf numFmtId="2" fontId="75" fillId="0" borderId="24" xfId="0" applyNumberFormat="1" applyFont="1" applyBorder="1" applyAlignment="1">
      <alignment vertical="center"/>
    </xf>
    <xf numFmtId="0" fontId="1" fillId="0" borderId="0" xfId="0" applyFont="1" applyAlignment="1">
      <alignment/>
    </xf>
    <xf numFmtId="0" fontId="1" fillId="0" borderId="0" xfId="0" applyFont="1" applyAlignment="1">
      <alignment horizontal="center"/>
    </xf>
    <xf numFmtId="0" fontId="15" fillId="0" borderId="15" xfId="0" applyFont="1" applyBorder="1" applyAlignment="1">
      <alignment horizontal="left" vertical="center"/>
    </xf>
    <xf numFmtId="0" fontId="1" fillId="0" borderId="0" xfId="0" applyFont="1" applyAlignment="1">
      <alignment horizontal="center" vertical="center"/>
    </xf>
    <xf numFmtId="0" fontId="1" fillId="0" borderId="21" xfId="0" applyFont="1" applyBorder="1" applyAlignment="1">
      <alignment horizontal="center" vertical="center" wrapText="1"/>
    </xf>
    <xf numFmtId="0" fontId="1" fillId="0" borderId="21" xfId="0" applyFont="1" applyBorder="1" applyAlignment="1">
      <alignment horizontal="center" vertical="center"/>
    </xf>
    <xf numFmtId="0" fontId="1" fillId="0" borderId="11" xfId="0" applyFont="1" applyBorder="1" applyAlignment="1">
      <alignment horizontal="center" vertical="center"/>
    </xf>
    <xf numFmtId="0" fontId="1" fillId="0" borderId="25" xfId="0" applyFont="1" applyBorder="1" applyAlignment="1">
      <alignment horizontal="center" vertical="center" wrapText="1"/>
    </xf>
    <xf numFmtId="0" fontId="1" fillId="0" borderId="25" xfId="0" applyFont="1" applyBorder="1" applyAlignment="1">
      <alignment horizontal="center" vertical="center"/>
    </xf>
    <xf numFmtId="0" fontId="1" fillId="0" borderId="11" xfId="0" applyFont="1" applyBorder="1" applyAlignment="1">
      <alignment horizontal="center" vertical="center" wrapText="1"/>
    </xf>
    <xf numFmtId="0" fontId="1" fillId="0" borderId="11" xfId="0" applyFont="1" applyBorder="1" applyAlignment="1">
      <alignment horizontal="left" vertical="center"/>
    </xf>
    <xf numFmtId="0" fontId="1" fillId="0" borderId="11" xfId="0" applyFont="1" applyBorder="1" applyAlignment="1">
      <alignment vertical="center"/>
    </xf>
    <xf numFmtId="0" fontId="33" fillId="0" borderId="11" xfId="0" applyFont="1" applyBorder="1" applyAlignment="1">
      <alignment vertical="center"/>
    </xf>
    <xf numFmtId="0" fontId="17" fillId="0" borderId="11" xfId="0" applyFont="1" applyBorder="1" applyAlignment="1">
      <alignment horizontal="center" vertical="center"/>
    </xf>
    <xf numFmtId="0" fontId="1" fillId="0" borderId="26" xfId="0" applyFont="1" applyFill="1" applyBorder="1" applyAlignment="1">
      <alignment horizontal="left" vertical="center"/>
    </xf>
    <xf numFmtId="0" fontId="15" fillId="0" borderId="0" xfId="0" applyFont="1" applyAlignment="1">
      <alignment horizontal="right" vertical="center"/>
    </xf>
    <xf numFmtId="0" fontId="15" fillId="0" borderId="0" xfId="0" applyFont="1" applyAlignment="1">
      <alignment/>
    </xf>
    <xf numFmtId="0" fontId="4" fillId="0" borderId="0" xfId="0" applyAlignment="1">
      <alignment horizontal="center"/>
    </xf>
    <xf numFmtId="0" fontId="64" fillId="0" borderId="0" xfId="0" applyFont="1" applyAlignment="1">
      <alignment horizontal="center" vertical="center"/>
    </xf>
    <xf numFmtId="0" fontId="15" fillId="0" borderId="0" xfId="0" applyFont="1" applyAlignment="1">
      <alignment horizontal="right"/>
    </xf>
    <xf numFmtId="0" fontId="15" fillId="0" borderId="21" xfId="0" applyFont="1" applyBorder="1" applyAlignment="1">
      <alignment horizontal="center" vertical="center"/>
    </xf>
    <xf numFmtId="0" fontId="15" fillId="0" borderId="11" xfId="0" applyFont="1" applyBorder="1" applyAlignment="1">
      <alignment horizontal="center" vertical="center"/>
    </xf>
    <xf numFmtId="0" fontId="15" fillId="0" borderId="21" xfId="0" applyFont="1" applyBorder="1" applyAlignment="1">
      <alignment horizontal="center" vertical="center" wrapText="1"/>
    </xf>
    <xf numFmtId="0" fontId="15" fillId="0" borderId="23" xfId="0" applyFont="1" applyBorder="1" applyAlignment="1">
      <alignment horizontal="center" vertical="center"/>
    </xf>
    <xf numFmtId="0" fontId="15" fillId="0" borderId="23" xfId="0" applyFont="1" applyBorder="1" applyAlignment="1">
      <alignment horizontal="center" vertical="center" wrapText="1"/>
    </xf>
    <xf numFmtId="0" fontId="15" fillId="0" borderId="11" xfId="0" applyFont="1" applyBorder="1" applyAlignment="1">
      <alignment horizontal="left" vertical="center"/>
    </xf>
    <xf numFmtId="0" fontId="15" fillId="0" borderId="11" xfId="0" applyFont="1" applyBorder="1" applyAlignment="1">
      <alignment vertical="center"/>
    </xf>
    <xf numFmtId="0" fontId="34" fillId="0" borderId="11" xfId="0" applyFont="1" applyBorder="1" applyAlignment="1">
      <alignment vertical="center"/>
    </xf>
    <xf numFmtId="0" fontId="28" fillId="0" borderId="11" xfId="0" applyFont="1" applyBorder="1" applyAlignment="1">
      <alignment horizontal="center" vertical="center"/>
    </xf>
    <xf numFmtId="0" fontId="28" fillId="0" borderId="11" xfId="0" applyFont="1" applyBorder="1" applyAlignment="1">
      <alignment horizontal="left" vertical="center"/>
    </xf>
    <xf numFmtId="0" fontId="35" fillId="0" borderId="11" xfId="0" applyFont="1" applyBorder="1" applyAlignment="1">
      <alignment horizontal="center" vertical="center"/>
    </xf>
    <xf numFmtId="0" fontId="15" fillId="0" borderId="26" xfId="0" applyFont="1" applyFill="1" applyBorder="1" applyAlignment="1">
      <alignment horizontal="left" vertical="center"/>
    </xf>
    <xf numFmtId="0" fontId="0" fillId="0" borderId="0" xfId="19" applyFill="1">
      <alignment vertical="center"/>
      <protection/>
    </xf>
    <xf numFmtId="0" fontId="36" fillId="0" borderId="0" xfId="29" applyFont="1">
      <alignment/>
      <protection/>
    </xf>
    <xf numFmtId="0" fontId="15" fillId="0" borderId="0" xfId="29" applyFont="1" applyFill="1">
      <alignment/>
      <protection/>
    </xf>
    <xf numFmtId="0" fontId="4" fillId="0" borderId="0" xfId="29">
      <alignment/>
      <protection/>
    </xf>
    <xf numFmtId="0" fontId="0" fillId="0" borderId="0" xfId="19">
      <alignment vertical="center"/>
      <protection/>
    </xf>
    <xf numFmtId="0" fontId="0" fillId="0" borderId="0" xfId="19" applyAlignment="1">
      <alignment horizontal="center" vertical="center"/>
      <protection/>
    </xf>
    <xf numFmtId="0" fontId="77" fillId="0" borderId="0" xfId="19" applyFont="1" applyFill="1" applyAlignment="1">
      <alignment horizontal="center" vertical="center"/>
      <protection/>
    </xf>
    <xf numFmtId="0" fontId="0" fillId="0" borderId="0" xfId="19" applyFill="1" applyAlignment="1">
      <alignment horizontal="center" vertical="center"/>
      <protection/>
    </xf>
    <xf numFmtId="181" fontId="0" fillId="0" borderId="0" xfId="19" applyNumberFormat="1" applyFont="1" applyFill="1" applyAlignment="1">
      <alignment horizontal="center" vertical="center"/>
      <protection/>
    </xf>
    <xf numFmtId="0" fontId="0" fillId="0" borderId="0" xfId="19" applyFont="1" applyFill="1">
      <alignment vertical="center"/>
      <protection/>
    </xf>
    <xf numFmtId="0" fontId="0" fillId="0" borderId="15" xfId="19" applyFont="1" applyFill="1" applyBorder="1" applyAlignment="1">
      <alignment horizontal="right"/>
      <protection/>
    </xf>
    <xf numFmtId="0" fontId="1" fillId="0" borderId="21" xfId="19" applyFont="1" applyFill="1" applyBorder="1" applyAlignment="1">
      <alignment horizontal="center" vertical="center"/>
      <protection/>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3" xfId="19" applyFont="1" applyFill="1" applyBorder="1" applyAlignment="1">
      <alignment horizontal="center" vertical="center"/>
      <protection/>
    </xf>
    <xf numFmtId="0" fontId="38" fillId="24" borderId="11" xfId="29" applyFont="1" applyFill="1" applyBorder="1" applyAlignment="1">
      <alignment horizontal="left" vertical="center"/>
      <protection/>
    </xf>
    <xf numFmtId="181" fontId="39" fillId="0" borderId="11" xfId="24" applyNumberFormat="1" applyFont="1" applyFill="1" applyBorder="1" applyAlignment="1">
      <alignment horizontal="center" vertical="center"/>
      <protection/>
    </xf>
    <xf numFmtId="183" fontId="39" fillId="0" borderId="11" xfId="24" applyNumberFormat="1" applyFont="1" applyFill="1" applyBorder="1" applyAlignment="1">
      <alignment horizontal="center" vertical="center"/>
      <protection/>
    </xf>
    <xf numFmtId="0" fontId="36" fillId="0" borderId="0" xfId="29" applyFont="1" applyAlignment="1">
      <alignment horizontal="center"/>
      <protection/>
    </xf>
    <xf numFmtId="0" fontId="1" fillId="0" borderId="10" xfId="0" applyNumberFormat="1" applyFont="1" applyFill="1" applyBorder="1" applyAlignment="1" applyProtection="1">
      <alignment horizontal="left" vertical="center" indent="1"/>
      <protection/>
    </xf>
    <xf numFmtId="181" fontId="1" fillId="0" borderId="11" xfId="24" applyNumberFormat="1" applyFont="1" applyFill="1" applyBorder="1" applyAlignment="1">
      <alignment horizontal="center" vertical="center"/>
      <protection/>
    </xf>
    <xf numFmtId="184" fontId="0" fillId="0" borderId="0" xfId="29" applyNumberFormat="1" applyFont="1" applyFill="1" applyBorder="1" applyAlignment="1">
      <alignment horizontal="center" vertical="center"/>
      <protection/>
    </xf>
    <xf numFmtId="0" fontId="1" fillId="0" borderId="11" xfId="29" applyNumberFormat="1" applyFont="1" applyFill="1" applyBorder="1" applyAlignment="1" applyProtection="1">
      <alignment horizontal="left" vertical="center" wrapText="1" indent="1"/>
      <protection/>
    </xf>
    <xf numFmtId="0" fontId="1" fillId="0" borderId="0" xfId="29" applyFont="1" applyFill="1" applyAlignment="1">
      <alignment horizontal="center" vertical="center"/>
      <protection/>
    </xf>
    <xf numFmtId="0" fontId="1" fillId="0" borderId="11" xfId="29" applyNumberFormat="1" applyFont="1" applyFill="1" applyBorder="1" applyAlignment="1" applyProtection="1">
      <alignment horizontal="left" vertical="center" indent="1"/>
      <protection/>
    </xf>
    <xf numFmtId="0" fontId="15" fillId="0" borderId="0" xfId="29" applyFont="1" applyFill="1" applyAlignment="1">
      <alignment horizontal="center"/>
      <protection/>
    </xf>
    <xf numFmtId="0" fontId="1" fillId="0" borderId="11" xfId="29" applyNumberFormat="1" applyFont="1" applyFill="1" applyBorder="1" applyAlignment="1" applyProtection="1">
      <alignment horizontal="center" vertical="center"/>
      <protection/>
    </xf>
    <xf numFmtId="3" fontId="1" fillId="0" borderId="11" xfId="29" applyNumberFormat="1" applyFont="1" applyFill="1" applyBorder="1" applyAlignment="1">
      <alignment horizontal="center" vertical="center"/>
      <protection/>
    </xf>
    <xf numFmtId="185" fontId="1" fillId="0" borderId="26" xfId="23" applyNumberFormat="1" applyFont="1" applyBorder="1" applyAlignment="1">
      <alignment horizontal="left" wrapText="1"/>
    </xf>
    <xf numFmtId="0" fontId="4" fillId="0" borderId="0" xfId="29" applyAlignment="1">
      <alignment horizontal="center"/>
      <protection/>
    </xf>
    <xf numFmtId="0" fontId="0" fillId="0" borderId="0" xfId="0" applyFont="1" applyFill="1" applyAlignment="1">
      <alignment vertical="center"/>
    </xf>
    <xf numFmtId="0" fontId="4" fillId="0" borderId="0" xfId="29" applyFill="1">
      <alignment/>
      <protection/>
    </xf>
    <xf numFmtId="0" fontId="0" fillId="0" borderId="0" xfId="0" applyFont="1" applyFill="1" applyAlignment="1">
      <alignment/>
    </xf>
    <xf numFmtId="0" fontId="77" fillId="0" borderId="0" xfId="0" applyFont="1" applyFill="1" applyAlignment="1">
      <alignment horizontal="center" vertical="center"/>
    </xf>
    <xf numFmtId="14" fontId="2" fillId="0" borderId="0" xfId="0" applyNumberFormat="1" applyFont="1" applyFill="1" applyAlignment="1">
      <alignment horizontal="left"/>
    </xf>
    <xf numFmtId="0" fontId="1" fillId="0" borderId="0" xfId="0" applyFont="1" applyFill="1" applyAlignment="1">
      <alignment horizontal="right"/>
    </xf>
    <xf numFmtId="49" fontId="38" fillId="0" borderId="11" xfId="29" applyNumberFormat="1" applyFont="1" applyBorder="1" applyAlignment="1">
      <alignment horizontal="left" vertical="center"/>
      <protection/>
    </xf>
    <xf numFmtId="0" fontId="36" fillId="0" borderId="0" xfId="29" applyFont="1" applyAlignment="1">
      <alignment horizontal="center" vertical="center"/>
      <protection/>
    </xf>
    <xf numFmtId="49" fontId="1" fillId="0" borderId="11" xfId="73" applyNumberFormat="1" applyFont="1" applyBorder="1" applyAlignment="1">
      <alignment horizontal="left" vertical="center"/>
      <protection/>
    </xf>
    <xf numFmtId="0" fontId="1" fillId="0" borderId="0" xfId="29" applyFont="1" applyAlignment="1">
      <alignment horizontal="center" vertical="center"/>
      <protection/>
    </xf>
    <xf numFmtId="3" fontId="1" fillId="0" borderId="11" xfId="0" applyNumberFormat="1" applyFont="1" applyFill="1" applyBorder="1" applyAlignment="1" applyProtection="1">
      <alignment horizontal="left" vertical="center" indent="1"/>
      <protection/>
    </xf>
    <xf numFmtId="0" fontId="4" fillId="0" borderId="0" xfId="29" applyFill="1" applyAlignment="1">
      <alignment horizontal="center"/>
      <protection/>
    </xf>
    <xf numFmtId="3" fontId="39" fillId="0" borderId="11" xfId="0" applyNumberFormat="1" applyFont="1" applyFill="1" applyBorder="1" applyAlignment="1" applyProtection="1">
      <alignment horizontal="center" vertical="center"/>
      <protection/>
    </xf>
    <xf numFmtId="3" fontId="39" fillId="0" borderId="11" xfId="29" applyNumberFormat="1" applyFont="1" applyFill="1" applyBorder="1" applyAlignment="1">
      <alignment horizontal="center" vertical="center"/>
      <protection/>
    </xf>
    <xf numFmtId="185" fontId="15" fillId="0" borderId="0" xfId="23" applyNumberFormat="1" applyFont="1" applyFill="1" applyAlignment="1">
      <alignment vertical="center"/>
    </xf>
    <xf numFmtId="185" fontId="0" fillId="0" borderId="0" xfId="23" applyNumberFormat="1" applyFont="1" applyFill="1" applyAlignment="1">
      <alignment vertical="center"/>
    </xf>
    <xf numFmtId="185" fontId="15" fillId="0" borderId="0" xfId="23" applyNumberFormat="1" applyFont="1" applyAlignment="1">
      <alignment vertical="center"/>
    </xf>
    <xf numFmtId="185" fontId="77" fillId="0" borderId="0" xfId="23" applyNumberFormat="1" applyFont="1" applyFill="1" applyAlignment="1">
      <alignment horizontal="center" vertical="center"/>
    </xf>
    <xf numFmtId="185" fontId="0" fillId="0" borderId="0" xfId="23" applyNumberFormat="1" applyFont="1" applyFill="1" applyAlignment="1">
      <alignment horizontal="left" vertical="center"/>
    </xf>
    <xf numFmtId="185" fontId="0" fillId="0" borderId="0" xfId="23" applyNumberFormat="1" applyFont="1" applyFill="1" applyAlignment="1">
      <alignment horizontal="centerContinuous" vertical="center"/>
    </xf>
    <xf numFmtId="185" fontId="33" fillId="0" borderId="0" xfId="23" applyNumberFormat="1" applyFont="1" applyFill="1" applyAlignment="1">
      <alignment horizontal="right"/>
    </xf>
    <xf numFmtId="185" fontId="1" fillId="0" borderId="11" xfId="23" applyNumberFormat="1" applyFont="1" applyBorder="1" applyAlignment="1">
      <alignment horizontal="center" vertical="center"/>
    </xf>
    <xf numFmtId="185" fontId="40" fillId="0" borderId="11" xfId="23" applyNumberFormat="1" applyFont="1" applyBorder="1" applyAlignment="1">
      <alignment vertical="center"/>
    </xf>
    <xf numFmtId="181" fontId="40" fillId="0" borderId="11" xfId="0" applyNumberFormat="1" applyFont="1" applyBorder="1" applyAlignment="1">
      <alignment vertical="center"/>
    </xf>
    <xf numFmtId="185" fontId="40" fillId="0" borderId="11" xfId="23" applyNumberFormat="1" applyFont="1" applyBorder="1" applyAlignment="1">
      <alignment horizontal="left" vertical="center"/>
    </xf>
    <xf numFmtId="185" fontId="1" fillId="0" borderId="11" xfId="23" applyNumberFormat="1" applyFont="1" applyBorder="1" applyAlignment="1">
      <alignment vertical="center"/>
    </xf>
    <xf numFmtId="185" fontId="1" fillId="0" borderId="11" xfId="23" applyNumberFormat="1" applyFont="1" applyBorder="1" applyAlignment="1">
      <alignment horizontal="left" vertical="center"/>
    </xf>
    <xf numFmtId="181" fontId="41" fillId="0" borderId="11" xfId="0" applyNumberFormat="1" applyFont="1" applyBorder="1" applyAlignment="1">
      <alignment vertical="center"/>
    </xf>
    <xf numFmtId="181" fontId="41" fillId="0" borderId="11" xfId="0" applyNumberFormat="1" applyFont="1" applyBorder="1" applyAlignment="1">
      <alignment horizontal="right" vertical="center"/>
    </xf>
    <xf numFmtId="185" fontId="39" fillId="0" borderId="11" xfId="23" applyNumberFormat="1" applyFont="1" applyBorder="1" applyAlignment="1">
      <alignment horizontal="center" vertical="center"/>
    </xf>
    <xf numFmtId="181" fontId="39" fillId="0" borderId="11" xfId="0" applyNumberFormat="1" applyFont="1" applyBorder="1" applyAlignment="1">
      <alignment vertical="center"/>
    </xf>
    <xf numFmtId="0" fontId="4" fillId="0" borderId="0" xfId="0" applyFill="1" applyAlignment="1">
      <alignment/>
    </xf>
    <xf numFmtId="0" fontId="1" fillId="0" borderId="0" xfId="60" applyFont="1" applyFill="1">
      <alignment vertical="center"/>
      <protection/>
    </xf>
    <xf numFmtId="0" fontId="4" fillId="0" borderId="0" xfId="0" applyNumberFormat="1" applyAlignment="1">
      <alignment/>
    </xf>
    <xf numFmtId="49" fontId="15" fillId="0" borderId="0" xfId="0" applyNumberFormat="1" applyFont="1" applyFill="1" applyAlignment="1" applyProtection="1">
      <alignment horizontal="center" vertical="center"/>
      <protection/>
    </xf>
    <xf numFmtId="0" fontId="15" fillId="0" borderId="0" xfId="0" applyNumberFormat="1" applyFont="1" applyFill="1" applyAlignment="1" applyProtection="1">
      <alignment horizontal="center" vertical="center"/>
      <protection/>
    </xf>
    <xf numFmtId="186" fontId="15" fillId="0" borderId="0" xfId="0" applyNumberFormat="1" applyFont="1" applyFill="1" applyAlignment="1">
      <alignment horizontal="center" vertical="center"/>
    </xf>
    <xf numFmtId="185" fontId="1" fillId="0" borderId="15" xfId="23" applyNumberFormat="1" applyFont="1" applyFill="1" applyBorder="1" applyAlignment="1">
      <alignment horizontal="right"/>
    </xf>
    <xf numFmtId="49" fontId="1" fillId="0" borderId="11" xfId="0" applyNumberFormat="1" applyFont="1" applyFill="1" applyBorder="1" applyAlignment="1" applyProtection="1">
      <alignment horizontal="center" vertical="center" wrapText="1"/>
      <protection/>
    </xf>
    <xf numFmtId="185" fontId="1" fillId="0" borderId="21" xfId="23" applyNumberFormat="1" applyFont="1" applyFill="1" applyBorder="1" applyAlignment="1">
      <alignment horizontal="center" vertical="center"/>
    </xf>
    <xf numFmtId="185" fontId="1" fillId="0" borderId="11" xfId="23" applyNumberFormat="1" applyFont="1" applyFill="1" applyBorder="1" applyAlignment="1">
      <alignment horizontal="center" vertical="center"/>
    </xf>
    <xf numFmtId="185" fontId="1" fillId="0" borderId="23" xfId="23" applyNumberFormat="1" applyFont="1" applyFill="1" applyBorder="1" applyAlignment="1">
      <alignment horizontal="center" vertical="center"/>
    </xf>
    <xf numFmtId="49" fontId="38" fillId="0" borderId="11" xfId="27" applyNumberFormat="1" applyFont="1" applyFill="1" applyBorder="1" applyAlignment="1" applyProtection="1">
      <alignment horizontal="left" vertical="center"/>
      <protection/>
    </xf>
    <xf numFmtId="181" fontId="1" fillId="0" borderId="11" xfId="27" applyNumberFormat="1" applyFont="1" applyFill="1" applyBorder="1" applyAlignment="1" applyProtection="1">
      <alignment horizontal="center" vertical="center"/>
      <protection locked="0"/>
    </xf>
    <xf numFmtId="183" fontId="1" fillId="0" borderId="11" xfId="27" applyNumberFormat="1" applyFont="1" applyFill="1" applyBorder="1" applyAlignment="1" applyProtection="1">
      <alignment horizontal="center" vertical="center"/>
      <protection locked="0"/>
    </xf>
    <xf numFmtId="49" fontId="1" fillId="0" borderId="11" xfId="27" applyNumberFormat="1" applyFont="1" applyFill="1" applyBorder="1" applyAlignment="1" applyProtection="1">
      <alignment vertical="center"/>
      <protection/>
    </xf>
    <xf numFmtId="0" fontId="1" fillId="0" borderId="11" xfId="29" applyFont="1" applyFill="1" applyBorder="1" applyAlignment="1">
      <alignment horizontal="left" vertical="center" wrapText="1"/>
      <protection/>
    </xf>
    <xf numFmtId="0" fontId="1" fillId="0" borderId="11" xfId="29" applyFont="1" applyFill="1" applyBorder="1" applyAlignment="1">
      <alignment horizontal="left" vertical="center"/>
      <protection/>
    </xf>
    <xf numFmtId="185" fontId="15" fillId="0" borderId="0" xfId="23" applyNumberFormat="1" applyFont="1" applyFill="1" applyAlignment="1">
      <alignment/>
    </xf>
    <xf numFmtId="185" fontId="39" fillId="0" borderId="0" xfId="23" applyNumberFormat="1" applyFont="1" applyFill="1" applyAlignment="1">
      <alignment vertical="center"/>
    </xf>
    <xf numFmtId="185" fontId="1" fillId="0" borderId="0" xfId="23" applyNumberFormat="1" applyFont="1" applyFill="1" applyAlignment="1">
      <alignment vertical="center"/>
    </xf>
    <xf numFmtId="185" fontId="1" fillId="0" borderId="0" xfId="23" applyNumberFormat="1" applyFont="1" applyFill="1" applyAlignment="1">
      <alignment/>
    </xf>
    <xf numFmtId="185" fontId="15" fillId="0" borderId="0" xfId="23" applyNumberFormat="1" applyFont="1" applyAlignment="1">
      <alignment/>
    </xf>
    <xf numFmtId="185" fontId="15" fillId="0" borderId="0" xfId="23" applyNumberFormat="1" applyFont="1" applyAlignment="1">
      <alignment horizontal="center" vertical="center"/>
    </xf>
    <xf numFmtId="185" fontId="15" fillId="0" borderId="0" xfId="23" applyNumberFormat="1" applyFont="1" applyFill="1" applyAlignment="1">
      <alignment horizontal="center" vertical="center"/>
    </xf>
    <xf numFmtId="185" fontId="0" fillId="0" borderId="0" xfId="23" applyNumberFormat="1" applyFont="1" applyFill="1" applyAlignment="1">
      <alignment horizontal="left"/>
    </xf>
    <xf numFmtId="185" fontId="0" fillId="0" borderId="0" xfId="23" applyNumberFormat="1" applyFont="1" applyFill="1" applyAlignment="1">
      <alignment/>
    </xf>
    <xf numFmtId="185" fontId="0" fillId="0" borderId="0" xfId="23" applyNumberFormat="1" applyFont="1" applyFill="1" applyAlignment="1">
      <alignment horizontal="center" vertical="center"/>
    </xf>
    <xf numFmtId="185" fontId="38" fillId="0" borderId="23" xfId="23" applyNumberFormat="1" applyFont="1" applyBorder="1" applyAlignment="1">
      <alignment vertical="center"/>
    </xf>
    <xf numFmtId="181" fontId="39" fillId="0" borderId="11" xfId="0" applyNumberFormat="1" applyFont="1" applyBorder="1" applyAlignment="1">
      <alignment horizontal="center" vertical="center"/>
    </xf>
    <xf numFmtId="181" fontId="1" fillId="0" borderId="11" xfId="23" applyNumberFormat="1" applyFont="1" applyFill="1" applyBorder="1" applyAlignment="1">
      <alignment horizontal="center" vertical="center"/>
    </xf>
    <xf numFmtId="181" fontId="1" fillId="0" borderId="11" xfId="23" applyNumberFormat="1" applyFont="1" applyBorder="1" applyAlignment="1">
      <alignment horizontal="center" vertical="center"/>
    </xf>
    <xf numFmtId="187" fontId="39" fillId="0" borderId="11" xfId="23" applyNumberFormat="1" applyFont="1" applyBorder="1" applyAlignment="1">
      <alignment horizontal="center" vertical="center"/>
    </xf>
    <xf numFmtId="185" fontId="39" fillId="0" borderId="0" xfId="23" applyNumberFormat="1" applyFont="1" applyFill="1" applyAlignment="1">
      <alignment horizontal="center" vertical="center"/>
    </xf>
    <xf numFmtId="185" fontId="1" fillId="0" borderId="23" xfId="23" applyNumberFormat="1" applyFont="1" applyBorder="1" applyAlignment="1">
      <alignment vertical="center"/>
    </xf>
    <xf numFmtId="181" fontId="41" fillId="0" borderId="11" xfId="0" applyNumberFormat="1" applyFont="1" applyFill="1" applyBorder="1" applyAlignment="1">
      <alignment horizontal="center" vertical="center"/>
    </xf>
    <xf numFmtId="185" fontId="1" fillId="0" borderId="0" xfId="23" applyNumberFormat="1" applyFont="1" applyFill="1" applyAlignment="1">
      <alignment horizontal="center" vertical="center"/>
    </xf>
    <xf numFmtId="181" fontId="41" fillId="0" borderId="11" xfId="0" applyNumberFormat="1" applyFont="1" applyBorder="1" applyAlignment="1">
      <alignment horizontal="center" vertical="center"/>
    </xf>
    <xf numFmtId="0" fontId="1" fillId="0" borderId="11" xfId="29" applyFont="1" applyBorder="1" applyAlignment="1">
      <alignment horizontal="left" vertical="center"/>
      <protection/>
    </xf>
    <xf numFmtId="0" fontId="0" fillId="0" borderId="0" xfId="0" applyFont="1" applyFill="1" applyAlignment="1">
      <alignment horizontal="center" vertical="center"/>
    </xf>
    <xf numFmtId="0" fontId="5" fillId="0" borderId="15" xfId="0" applyFont="1" applyBorder="1" applyAlignment="1">
      <alignment horizontal="center" vertical="center"/>
    </xf>
    <xf numFmtId="0" fontId="6" fillId="0" borderId="11"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left" vertical="center"/>
    </xf>
    <xf numFmtId="0" fontId="0" fillId="0" borderId="21" xfId="0" applyFont="1" applyBorder="1" applyAlignment="1">
      <alignment horizontal="center" vertical="center"/>
    </xf>
    <xf numFmtId="0" fontId="0" fillId="0" borderId="21" xfId="0" applyFont="1" applyFill="1" applyBorder="1" applyAlignment="1">
      <alignment horizontal="left" vertical="center"/>
    </xf>
    <xf numFmtId="0" fontId="12" fillId="0" borderId="11" xfId="72" applyFont="1" applyFill="1" applyBorder="1" applyAlignment="1">
      <alignment vertical="center"/>
      <protection/>
    </xf>
    <xf numFmtId="0" fontId="0" fillId="0" borderId="11" xfId="72" applyFont="1" applyFill="1" applyBorder="1" applyAlignment="1">
      <alignment vertical="center"/>
      <protection/>
    </xf>
  </cellXfs>
  <cellStyles count="63">
    <cellStyle name="Normal" xfId="0"/>
    <cellStyle name="Currency [0]" xfId="15"/>
    <cellStyle name="20% - 强调文字颜色 3" xfId="16"/>
    <cellStyle name="输入" xfId="17"/>
    <cellStyle name="Currency" xfId="18"/>
    <cellStyle name="常规_2007年预算草案(人大)" xfId="19"/>
    <cellStyle name="Comma [0]" xfId="20"/>
    <cellStyle name="40% - 强调文字颜色 3" xfId="21"/>
    <cellStyle name="差" xfId="22"/>
    <cellStyle name="Comma" xfId="23"/>
    <cellStyle name="常规_省本级2004年快报及2005年预算（平衡部分）" xfId="24"/>
    <cellStyle name="60% - 强调文字颜色 3" xfId="25"/>
    <cellStyle name="Hyperlink" xfId="26"/>
    <cellStyle name="Percent" xfId="27"/>
    <cellStyle name="Followed Hyperlink" xfId="28"/>
    <cellStyle name="常规_2012年报人代会20张表-表样" xfId="29"/>
    <cellStyle name="注释" xfId="30"/>
    <cellStyle name="60% - 强调文字颜色 2" xfId="31"/>
    <cellStyle name="标题 4" xfId="32"/>
    <cellStyle name="警告文本" xfId="33"/>
    <cellStyle name="_ET_STYLE_NoName_00_"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千分位[0]_laroux"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千位_1" xfId="58"/>
    <cellStyle name="千位[0]_1" xfId="59"/>
    <cellStyle name="常规_2007年预算草案" xfId="60"/>
    <cellStyle name="强调文字颜色 3" xfId="61"/>
    <cellStyle name="强调文字颜色 4" xfId="62"/>
    <cellStyle name="no dec" xfId="63"/>
    <cellStyle name="20% - 强调文字颜色 4" xfId="64"/>
    <cellStyle name="40% - 强调文字颜色 4" xfId="65"/>
    <cellStyle name="强调文字颜色 5" xfId="66"/>
    <cellStyle name="40% - 强调文字颜色 5" xfId="67"/>
    <cellStyle name="60% - 强调文字颜色 5" xfId="68"/>
    <cellStyle name="强调文字颜色 6" xfId="69"/>
    <cellStyle name="40% - 强调文字颜色 6" xfId="70"/>
    <cellStyle name="60% - 强调文字颜色 6" xfId="71"/>
    <cellStyle name="Normal" xfId="72"/>
    <cellStyle name="常规 2" xfId="73"/>
    <cellStyle name="常规 3" xfId="74"/>
    <cellStyle name="普通_97-917" xfId="75"/>
    <cellStyle name="千分位_97-917"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7"/>
  <sheetViews>
    <sheetView workbookViewId="0" topLeftCell="A1">
      <selection activeCell="A2" sqref="A1:B65536"/>
    </sheetView>
  </sheetViews>
  <sheetFormatPr defaultColWidth="8.00390625" defaultRowHeight="14.25"/>
  <cols>
    <col min="1" max="1" width="12.50390625" style="0" customWidth="1"/>
    <col min="2" max="2" width="59.50390625" style="0" customWidth="1"/>
  </cols>
  <sheetData>
    <row r="1" spans="1:2" ht="41.25" customHeight="1">
      <c r="A1" s="314" t="s">
        <v>0</v>
      </c>
      <c r="B1" s="314"/>
    </row>
    <row r="2" spans="1:2" ht="27" customHeight="1">
      <c r="A2" s="315" t="s">
        <v>1</v>
      </c>
      <c r="B2" s="315" t="s">
        <v>2</v>
      </c>
    </row>
    <row r="3" spans="1:2" ht="27" customHeight="1">
      <c r="A3" s="316">
        <v>1</v>
      </c>
      <c r="B3" s="317" t="s">
        <v>3</v>
      </c>
    </row>
    <row r="4" spans="1:2" ht="27" customHeight="1">
      <c r="A4" s="316">
        <v>2</v>
      </c>
      <c r="B4" s="317" t="s">
        <v>4</v>
      </c>
    </row>
    <row r="5" spans="1:2" ht="27" customHeight="1">
      <c r="A5" s="316">
        <v>3</v>
      </c>
      <c r="B5" s="317" t="s">
        <v>5</v>
      </c>
    </row>
    <row r="6" spans="1:2" ht="27" customHeight="1">
      <c r="A6" s="316">
        <v>4</v>
      </c>
      <c r="B6" s="317" t="s">
        <v>6</v>
      </c>
    </row>
    <row r="7" spans="1:2" ht="27" customHeight="1">
      <c r="A7" s="316">
        <v>5</v>
      </c>
      <c r="B7" s="317" t="s">
        <v>7</v>
      </c>
    </row>
    <row r="8" spans="1:2" ht="27" customHeight="1">
      <c r="A8" s="316">
        <v>6</v>
      </c>
      <c r="B8" s="317" t="s">
        <v>8</v>
      </c>
    </row>
    <row r="9" spans="1:2" ht="27" customHeight="1">
      <c r="A9" s="316">
        <v>7</v>
      </c>
      <c r="B9" s="317" t="s">
        <v>9</v>
      </c>
    </row>
    <row r="10" spans="1:2" ht="27" customHeight="1">
      <c r="A10" s="316">
        <v>8</v>
      </c>
      <c r="B10" s="317" t="s">
        <v>10</v>
      </c>
    </row>
    <row r="11" spans="1:2" ht="27" customHeight="1">
      <c r="A11" s="316">
        <v>9</v>
      </c>
      <c r="B11" s="317" t="s">
        <v>11</v>
      </c>
    </row>
    <row r="12" spans="1:2" ht="27" customHeight="1">
      <c r="A12" s="316">
        <v>10</v>
      </c>
      <c r="B12" s="317" t="s">
        <v>12</v>
      </c>
    </row>
    <row r="13" spans="1:2" ht="27" customHeight="1">
      <c r="A13" s="316">
        <v>11</v>
      </c>
      <c r="B13" s="317" t="s">
        <v>13</v>
      </c>
    </row>
    <row r="14" spans="1:2" ht="27" customHeight="1">
      <c r="A14" s="316">
        <v>12</v>
      </c>
      <c r="B14" s="317" t="s">
        <v>14</v>
      </c>
    </row>
    <row r="15" spans="1:2" ht="27" customHeight="1">
      <c r="A15" s="316">
        <v>13</v>
      </c>
      <c r="B15" s="317" t="s">
        <v>15</v>
      </c>
    </row>
    <row r="16" spans="1:2" ht="27" customHeight="1">
      <c r="A16" s="316">
        <v>14</v>
      </c>
      <c r="B16" s="317" t="s">
        <v>16</v>
      </c>
    </row>
    <row r="17" spans="1:2" ht="27" customHeight="1">
      <c r="A17" s="316">
        <v>15</v>
      </c>
      <c r="B17" s="317" t="s">
        <v>17</v>
      </c>
    </row>
    <row r="18" spans="1:2" ht="27" customHeight="1">
      <c r="A18" s="318">
        <v>16</v>
      </c>
      <c r="B18" s="319" t="s">
        <v>18</v>
      </c>
    </row>
    <row r="19" spans="1:2" ht="27" customHeight="1">
      <c r="A19" s="316">
        <v>17</v>
      </c>
      <c r="B19" s="320" t="s">
        <v>19</v>
      </c>
    </row>
    <row r="20" spans="1:2" ht="27" customHeight="1">
      <c r="A20" s="318">
        <v>18</v>
      </c>
      <c r="B20" s="320" t="s">
        <v>20</v>
      </c>
    </row>
    <row r="21" spans="1:2" ht="27" customHeight="1">
      <c r="A21" s="316">
        <v>19</v>
      </c>
      <c r="B21" s="320" t="s">
        <v>21</v>
      </c>
    </row>
    <row r="22" spans="1:2" ht="27" customHeight="1">
      <c r="A22" s="318">
        <v>20</v>
      </c>
      <c r="B22" s="320" t="s">
        <v>22</v>
      </c>
    </row>
    <row r="23" spans="1:2" ht="27" customHeight="1">
      <c r="A23" s="316">
        <v>21</v>
      </c>
      <c r="B23" s="321" t="s">
        <v>23</v>
      </c>
    </row>
    <row r="24" spans="1:2" ht="27" customHeight="1">
      <c r="A24" s="318">
        <v>22</v>
      </c>
      <c r="B24" s="321" t="s">
        <v>24</v>
      </c>
    </row>
    <row r="25" spans="1:2" ht="27" customHeight="1">
      <c r="A25" s="316">
        <v>23</v>
      </c>
      <c r="B25" s="321" t="s">
        <v>25</v>
      </c>
    </row>
    <row r="26" spans="1:2" ht="27" customHeight="1">
      <c r="A26" s="318">
        <v>24</v>
      </c>
      <c r="B26" s="321" t="s">
        <v>26</v>
      </c>
    </row>
    <row r="27" spans="1:2" ht="27" customHeight="1">
      <c r="A27" s="316">
        <v>25</v>
      </c>
      <c r="B27" s="321" t="s">
        <v>27</v>
      </c>
    </row>
  </sheetData>
  <sheetProtection/>
  <mergeCells count="1">
    <mergeCell ref="A1:B1"/>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1"/>
  <sheetViews>
    <sheetView workbookViewId="0" topLeftCell="A1">
      <selection activeCell="A3" sqref="A1:B65536"/>
    </sheetView>
  </sheetViews>
  <sheetFormatPr defaultColWidth="10.00390625" defaultRowHeight="14.25"/>
  <cols>
    <col min="1" max="1" width="45.50390625" style="14" customWidth="1"/>
    <col min="2" max="2" width="23.375" style="14" customWidth="1"/>
    <col min="3" max="6" width="9.75390625" style="14" customWidth="1"/>
    <col min="7" max="16384" width="10.00390625" style="14" customWidth="1"/>
  </cols>
  <sheetData>
    <row r="1" spans="1:5" ht="32.25" customHeight="1">
      <c r="A1" s="149" t="s">
        <v>1162</v>
      </c>
      <c r="B1" s="149"/>
      <c r="C1" s="150"/>
      <c r="D1" s="150"/>
      <c r="E1" s="150"/>
    </row>
    <row r="2" spans="1:2" ht="15.75" customHeight="1">
      <c r="A2" s="151" t="s">
        <v>29</v>
      </c>
      <c r="B2" s="151"/>
    </row>
    <row r="3" spans="1:2" ht="18" customHeight="1">
      <c r="A3" s="152" t="s">
        <v>1163</v>
      </c>
      <c r="B3" s="152" t="s">
        <v>208</v>
      </c>
    </row>
    <row r="4" spans="1:2" ht="18" customHeight="1">
      <c r="A4" s="153" t="s">
        <v>174</v>
      </c>
      <c r="B4" s="154">
        <v>86754.94</v>
      </c>
    </row>
    <row r="5" spans="1:2" ht="18" customHeight="1">
      <c r="A5" s="155" t="s">
        <v>1164</v>
      </c>
      <c r="B5" s="156">
        <v>21585.48</v>
      </c>
    </row>
    <row r="6" spans="1:2" ht="18" customHeight="1">
      <c r="A6" s="157" t="s">
        <v>1165</v>
      </c>
      <c r="B6" s="156">
        <v>15438.4</v>
      </c>
    </row>
    <row r="7" spans="1:2" ht="18" customHeight="1">
      <c r="A7" s="157" t="s">
        <v>1166</v>
      </c>
      <c r="B7" s="156">
        <v>3844.89</v>
      </c>
    </row>
    <row r="8" spans="1:2" ht="18" customHeight="1">
      <c r="A8" s="157" t="s">
        <v>1167</v>
      </c>
      <c r="B8" s="156">
        <v>1732.41</v>
      </c>
    </row>
    <row r="9" spans="1:2" ht="18" customHeight="1">
      <c r="A9" s="157" t="s">
        <v>1168</v>
      </c>
      <c r="B9" s="156">
        <v>569.78</v>
      </c>
    </row>
    <row r="10" spans="1:2" ht="18" customHeight="1">
      <c r="A10" s="155" t="s">
        <v>1169</v>
      </c>
      <c r="B10" s="156">
        <v>4567.26</v>
      </c>
    </row>
    <row r="11" spans="1:2" ht="18" customHeight="1">
      <c r="A11" s="157" t="s">
        <v>1170</v>
      </c>
      <c r="B11" s="156">
        <v>3212.41</v>
      </c>
    </row>
    <row r="12" spans="1:2" ht="18" customHeight="1">
      <c r="A12" s="157" t="s">
        <v>1171</v>
      </c>
      <c r="B12" s="156">
        <v>12.4</v>
      </c>
    </row>
    <row r="13" spans="1:2" ht="18" customHeight="1">
      <c r="A13" s="157" t="s">
        <v>1172</v>
      </c>
      <c r="B13" s="156">
        <v>20.95</v>
      </c>
    </row>
    <row r="14" spans="1:2" ht="18" customHeight="1">
      <c r="A14" s="157" t="s">
        <v>1173</v>
      </c>
      <c r="B14" s="156">
        <v>6.5</v>
      </c>
    </row>
    <row r="15" spans="1:2" ht="18" customHeight="1">
      <c r="A15" s="157" t="s">
        <v>1174</v>
      </c>
      <c r="B15" s="156">
        <v>135.87</v>
      </c>
    </row>
    <row r="16" spans="1:2" ht="18" customHeight="1">
      <c r="A16" s="157" t="s">
        <v>1175</v>
      </c>
      <c r="B16" s="156">
        <v>42.5</v>
      </c>
    </row>
    <row r="17" spans="1:2" ht="18" customHeight="1">
      <c r="A17" s="157" t="s">
        <v>1176</v>
      </c>
      <c r="B17" s="156">
        <v>0</v>
      </c>
    </row>
    <row r="18" spans="1:2" ht="18" customHeight="1">
      <c r="A18" s="157" t="s">
        <v>1177</v>
      </c>
      <c r="B18" s="156">
        <v>726</v>
      </c>
    </row>
    <row r="19" spans="1:2" ht="18" customHeight="1">
      <c r="A19" s="157" t="s">
        <v>1178</v>
      </c>
      <c r="B19" s="156">
        <v>154.5</v>
      </c>
    </row>
    <row r="20" spans="1:2" ht="18" customHeight="1">
      <c r="A20" s="157" t="s">
        <v>1179</v>
      </c>
      <c r="B20" s="156">
        <v>256.13</v>
      </c>
    </row>
    <row r="21" spans="1:2" ht="18" customHeight="1">
      <c r="A21" s="155" t="s">
        <v>1180</v>
      </c>
      <c r="B21" s="156">
        <v>66</v>
      </c>
    </row>
    <row r="22" spans="1:2" ht="18" customHeight="1">
      <c r="A22" s="157" t="s">
        <v>1181</v>
      </c>
      <c r="B22" s="156">
        <v>66</v>
      </c>
    </row>
    <row r="23" spans="1:2" ht="18" customHeight="1">
      <c r="A23" s="155" t="s">
        <v>1182</v>
      </c>
      <c r="B23" s="156">
        <v>59040.64</v>
      </c>
    </row>
    <row r="24" spans="1:2" ht="18" customHeight="1">
      <c r="A24" s="157" t="s">
        <v>1183</v>
      </c>
      <c r="B24" s="156">
        <v>53846.67</v>
      </c>
    </row>
    <row r="25" spans="1:2" ht="18" customHeight="1">
      <c r="A25" s="157" t="s">
        <v>1184</v>
      </c>
      <c r="B25" s="156">
        <v>5193.97</v>
      </c>
    </row>
    <row r="26" spans="1:2" ht="18" customHeight="1">
      <c r="A26" s="155" t="s">
        <v>1185</v>
      </c>
      <c r="B26" s="156">
        <v>32.1</v>
      </c>
    </row>
    <row r="27" spans="1:2" ht="18" customHeight="1">
      <c r="A27" s="157" t="s">
        <v>1186</v>
      </c>
      <c r="B27" s="156">
        <v>32.1</v>
      </c>
    </row>
    <row r="28" spans="1:2" ht="18" customHeight="1">
      <c r="A28" s="155" t="s">
        <v>1187</v>
      </c>
      <c r="B28" s="156">
        <v>1463.46</v>
      </c>
    </row>
    <row r="29" spans="1:2" ht="18" customHeight="1">
      <c r="A29" s="157" t="s">
        <v>1188</v>
      </c>
      <c r="B29" s="156">
        <v>797.69</v>
      </c>
    </row>
    <row r="30" spans="1:2" ht="18" customHeight="1">
      <c r="A30" s="157" t="s">
        <v>1189</v>
      </c>
      <c r="B30" s="156">
        <v>590.77</v>
      </c>
    </row>
    <row r="31" spans="1:2" ht="18" customHeight="1">
      <c r="A31" s="157" t="s">
        <v>1190</v>
      </c>
      <c r="B31" s="156">
        <v>75</v>
      </c>
    </row>
  </sheetData>
  <sheetProtection/>
  <mergeCells count="2">
    <mergeCell ref="A1:B1"/>
    <mergeCell ref="A2:B2"/>
  </mergeCells>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D91"/>
  <sheetViews>
    <sheetView workbookViewId="0" topLeftCell="A1">
      <selection activeCell="A2" sqref="A1:D65536"/>
    </sheetView>
  </sheetViews>
  <sheetFormatPr defaultColWidth="8.00390625" defaultRowHeight="14.25"/>
  <cols>
    <col min="1" max="1" width="28.375" style="14" customWidth="1"/>
    <col min="2" max="3" width="18.75390625" style="14" customWidth="1"/>
    <col min="4" max="4" width="18.75390625" style="139" customWidth="1"/>
    <col min="5" max="16384" width="8.00390625" style="14" customWidth="1"/>
  </cols>
  <sheetData>
    <row r="1" spans="1:4" ht="37.5" customHeight="1">
      <c r="A1" s="63" t="s">
        <v>1191</v>
      </c>
      <c r="B1" s="63"/>
      <c r="C1" s="63"/>
      <c r="D1" s="63"/>
    </row>
    <row r="2" spans="2:4" ht="26.25" customHeight="1">
      <c r="B2" s="140"/>
      <c r="C2" s="140"/>
      <c r="D2" s="141" t="s">
        <v>29</v>
      </c>
    </row>
    <row r="3" spans="1:4" ht="28.5" customHeight="1">
      <c r="A3" s="142" t="s">
        <v>1192</v>
      </c>
      <c r="B3" s="143" t="s">
        <v>174</v>
      </c>
      <c r="C3" s="143" t="s">
        <v>1193</v>
      </c>
      <c r="D3" s="144" t="s">
        <v>1194</v>
      </c>
    </row>
    <row r="4" spans="1:4" ht="24.75" customHeight="1">
      <c r="A4" s="145" t="s">
        <v>1195</v>
      </c>
      <c r="B4" s="146">
        <f>SUM(B5:B20)</f>
        <v>0</v>
      </c>
      <c r="C4" s="146">
        <f>SUM(C5:C20)</f>
        <v>0</v>
      </c>
      <c r="D4" s="146">
        <f>SUM(D5:D20)</f>
        <v>0</v>
      </c>
    </row>
    <row r="5" spans="1:4" ht="24.75" customHeight="1">
      <c r="A5" s="147" t="s">
        <v>1196</v>
      </c>
      <c r="B5" s="148">
        <f aca="true" t="shared" si="0" ref="B5:B20">C5+D5</f>
        <v>0</v>
      </c>
      <c r="C5" s="148"/>
      <c r="D5" s="148"/>
    </row>
    <row r="6" spans="1:4" ht="24.75" customHeight="1">
      <c r="A6" s="147" t="s">
        <v>1197</v>
      </c>
      <c r="B6" s="148">
        <f t="shared" si="0"/>
        <v>0</v>
      </c>
      <c r="C6" s="148"/>
      <c r="D6" s="148"/>
    </row>
    <row r="7" spans="1:4" ht="24.75" customHeight="1">
      <c r="A7" s="147" t="s">
        <v>1198</v>
      </c>
      <c r="B7" s="148">
        <f t="shared" si="0"/>
        <v>0</v>
      </c>
      <c r="C7" s="148"/>
      <c r="D7" s="148"/>
    </row>
    <row r="8" spans="1:4" ht="24.75" customHeight="1">
      <c r="A8" s="147" t="s">
        <v>1199</v>
      </c>
      <c r="B8" s="148">
        <f t="shared" si="0"/>
        <v>0</v>
      </c>
      <c r="C8" s="148"/>
      <c r="D8" s="148"/>
    </row>
    <row r="9" spans="1:4" ht="24.75" customHeight="1">
      <c r="A9" s="147" t="s">
        <v>1200</v>
      </c>
      <c r="B9" s="148">
        <f t="shared" si="0"/>
        <v>0</v>
      </c>
      <c r="C9" s="148"/>
      <c r="D9" s="148"/>
    </row>
    <row r="10" spans="1:4" ht="24.75" customHeight="1">
      <c r="A10" s="147" t="s">
        <v>1201</v>
      </c>
      <c r="B10" s="148">
        <f t="shared" si="0"/>
        <v>0</v>
      </c>
      <c r="C10" s="148"/>
      <c r="D10" s="148"/>
    </row>
    <row r="11" spans="1:4" ht="24.75" customHeight="1">
      <c r="A11" s="147" t="s">
        <v>1202</v>
      </c>
      <c r="B11" s="148">
        <f t="shared" si="0"/>
        <v>0</v>
      </c>
      <c r="C11" s="148"/>
      <c r="D11" s="148"/>
    </row>
    <row r="12" spans="1:4" ht="24.75" customHeight="1">
      <c r="A12" s="147" t="s">
        <v>1203</v>
      </c>
      <c r="B12" s="148">
        <f t="shared" si="0"/>
        <v>0</v>
      </c>
      <c r="C12" s="148"/>
      <c r="D12" s="148"/>
    </row>
    <row r="13" spans="1:4" ht="24.75" customHeight="1">
      <c r="A13" s="147" t="s">
        <v>1204</v>
      </c>
      <c r="B13" s="148">
        <f t="shared" si="0"/>
        <v>0</v>
      </c>
      <c r="C13" s="148"/>
      <c r="D13" s="148"/>
    </row>
    <row r="14" spans="1:4" ht="24.75" customHeight="1">
      <c r="A14" s="147" t="s">
        <v>1205</v>
      </c>
      <c r="B14" s="148">
        <f t="shared" si="0"/>
        <v>0</v>
      </c>
      <c r="C14" s="148"/>
      <c r="D14" s="148"/>
    </row>
    <row r="15" spans="1:4" ht="24.75" customHeight="1">
      <c r="A15" s="147" t="s">
        <v>1206</v>
      </c>
      <c r="B15" s="148">
        <f t="shared" si="0"/>
        <v>0</v>
      </c>
      <c r="C15" s="148"/>
      <c r="D15" s="148"/>
    </row>
    <row r="16" spans="1:4" ht="24.75" customHeight="1">
      <c r="A16" s="147" t="s">
        <v>1207</v>
      </c>
      <c r="B16" s="148">
        <f t="shared" si="0"/>
        <v>0</v>
      </c>
      <c r="C16" s="148"/>
      <c r="D16" s="148"/>
    </row>
    <row r="17" spans="1:4" ht="24.75" customHeight="1">
      <c r="A17" s="147" t="s">
        <v>1208</v>
      </c>
      <c r="B17" s="148">
        <f t="shared" si="0"/>
        <v>0</v>
      </c>
      <c r="C17" s="148"/>
      <c r="D17" s="148"/>
    </row>
    <row r="18" spans="1:4" ht="24.75" customHeight="1">
      <c r="A18" s="147" t="s">
        <v>1209</v>
      </c>
      <c r="B18" s="148">
        <f t="shared" si="0"/>
        <v>0</v>
      </c>
      <c r="C18" s="148"/>
      <c r="D18" s="148"/>
    </row>
    <row r="19" spans="1:4" ht="24.75" customHeight="1">
      <c r="A19" s="147" t="s">
        <v>1210</v>
      </c>
      <c r="B19" s="148">
        <f t="shared" si="0"/>
        <v>0</v>
      </c>
      <c r="C19" s="148"/>
      <c r="D19" s="148"/>
    </row>
    <row r="20" spans="1:4" ht="24.75" customHeight="1">
      <c r="A20" s="147" t="s">
        <v>1211</v>
      </c>
      <c r="B20" s="148">
        <f t="shared" si="0"/>
        <v>0</v>
      </c>
      <c r="C20" s="148"/>
      <c r="D20" s="148"/>
    </row>
    <row r="21" ht="18.75">
      <c r="A21" s="74"/>
    </row>
    <row r="22" ht="18.75">
      <c r="A22" s="74"/>
    </row>
    <row r="23" ht="18.75">
      <c r="A23" s="74"/>
    </row>
    <row r="24" ht="18.75">
      <c r="A24" s="74"/>
    </row>
    <row r="25" ht="18.75">
      <c r="A25" s="74"/>
    </row>
    <row r="26" ht="18.75">
      <c r="A26" s="74"/>
    </row>
    <row r="27" ht="18.75">
      <c r="A27" s="74"/>
    </row>
    <row r="28" ht="18.75">
      <c r="A28" s="74"/>
    </row>
    <row r="29" ht="18.75">
      <c r="A29" s="74"/>
    </row>
    <row r="30" ht="18.75">
      <c r="A30" s="74"/>
    </row>
    <row r="31" ht="18.75">
      <c r="A31" s="74"/>
    </row>
    <row r="32" ht="18.75">
      <c r="A32" s="74"/>
    </row>
    <row r="33" ht="18.75">
      <c r="A33" s="74"/>
    </row>
    <row r="34" ht="18.75">
      <c r="A34" s="74"/>
    </row>
    <row r="35" ht="18.75">
      <c r="A35" s="74"/>
    </row>
    <row r="36" ht="18.75">
      <c r="A36" s="74"/>
    </row>
    <row r="37" ht="18.75">
      <c r="A37" s="74"/>
    </row>
    <row r="38" ht="18.75">
      <c r="A38" s="74"/>
    </row>
    <row r="39" ht="18.75">
      <c r="A39" s="74"/>
    </row>
    <row r="40" ht="18.75">
      <c r="A40" s="74"/>
    </row>
    <row r="41" ht="18.75">
      <c r="A41" s="74"/>
    </row>
    <row r="42" ht="18.75">
      <c r="A42" s="74"/>
    </row>
    <row r="43" ht="18.75">
      <c r="A43" s="74"/>
    </row>
    <row r="44" ht="18.75">
      <c r="A44" s="74"/>
    </row>
    <row r="45" ht="18.75">
      <c r="A45" s="74"/>
    </row>
    <row r="46" ht="18.75">
      <c r="A46" s="74"/>
    </row>
    <row r="47" ht="18.75">
      <c r="A47" s="74"/>
    </row>
    <row r="48" ht="18.75">
      <c r="A48" s="74"/>
    </row>
    <row r="49" ht="18.75">
      <c r="A49" s="74"/>
    </row>
    <row r="50" ht="18.75">
      <c r="A50" s="74"/>
    </row>
    <row r="51" ht="18.75">
      <c r="A51" s="74"/>
    </row>
    <row r="52" ht="18.75">
      <c r="A52" s="74"/>
    </row>
    <row r="53" ht="18.75">
      <c r="A53" s="74"/>
    </row>
    <row r="54" ht="18.75">
      <c r="A54" s="74"/>
    </row>
    <row r="55" ht="18.75">
      <c r="A55" s="74"/>
    </row>
    <row r="56" ht="18.75">
      <c r="A56" s="74"/>
    </row>
    <row r="57" ht="18.75">
      <c r="A57" s="74"/>
    </row>
    <row r="58" ht="18.75">
      <c r="A58" s="74"/>
    </row>
    <row r="59" ht="18.75">
      <c r="A59" s="74"/>
    </row>
    <row r="60" ht="18.75">
      <c r="A60" s="74"/>
    </row>
    <row r="61" ht="18.75">
      <c r="A61" s="74"/>
    </row>
    <row r="62" ht="18.75">
      <c r="A62" s="74"/>
    </row>
    <row r="63" ht="18.75">
      <c r="A63" s="74"/>
    </row>
    <row r="64" ht="18.75">
      <c r="A64" s="74"/>
    </row>
    <row r="65" ht="18.75">
      <c r="A65" s="74"/>
    </row>
    <row r="66" ht="18.75">
      <c r="A66" s="74"/>
    </row>
    <row r="67" ht="18.75">
      <c r="A67" s="74"/>
    </row>
    <row r="68" ht="18.75">
      <c r="A68" s="74"/>
    </row>
    <row r="69" ht="18.75">
      <c r="A69" s="74"/>
    </row>
    <row r="70" ht="18.75">
      <c r="A70" s="74"/>
    </row>
    <row r="71" ht="18.75">
      <c r="A71" s="74"/>
    </row>
    <row r="72" ht="18.75">
      <c r="A72" s="74"/>
    </row>
    <row r="73" ht="18.75">
      <c r="A73" s="74"/>
    </row>
    <row r="74" ht="18.75">
      <c r="A74" s="74"/>
    </row>
    <row r="75" ht="18.75">
      <c r="A75" s="74"/>
    </row>
    <row r="76" ht="18.75">
      <c r="A76" s="74"/>
    </row>
    <row r="77" ht="18.75">
      <c r="A77" s="74"/>
    </row>
    <row r="78" ht="18.75">
      <c r="A78" s="74"/>
    </row>
    <row r="79" ht="18.75">
      <c r="A79" s="74"/>
    </row>
    <row r="80" ht="18.75">
      <c r="A80" s="74"/>
    </row>
    <row r="81" ht="18.75">
      <c r="A81" s="74"/>
    </row>
    <row r="82" ht="18.75">
      <c r="A82" s="74"/>
    </row>
    <row r="83" ht="18.75">
      <c r="A83" s="74"/>
    </row>
    <row r="84" ht="18.75">
      <c r="A84" s="74"/>
    </row>
    <row r="85" ht="18.75">
      <c r="A85" s="74"/>
    </row>
    <row r="86" ht="18.75">
      <c r="A86" s="74"/>
    </row>
    <row r="87" ht="18.75">
      <c r="A87" s="74"/>
    </row>
    <row r="88" ht="18.75">
      <c r="A88" s="74"/>
    </row>
    <row r="89" ht="18.75">
      <c r="A89" s="74"/>
    </row>
    <row r="90" ht="18.75">
      <c r="A90" s="74"/>
    </row>
    <row r="91" ht="18.75">
      <c r="A91" s="74"/>
    </row>
  </sheetData>
  <sheetProtection/>
  <mergeCells count="1">
    <mergeCell ref="A1:D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U20"/>
  <sheetViews>
    <sheetView workbookViewId="0" topLeftCell="A1">
      <selection activeCell="A2" sqref="A1:E65536"/>
    </sheetView>
  </sheetViews>
  <sheetFormatPr defaultColWidth="9.375" defaultRowHeight="14.25"/>
  <cols>
    <col min="1" max="5" width="16.625" style="116" customWidth="1"/>
    <col min="6" max="211" width="9.375" style="116" customWidth="1"/>
    <col min="212" max="243" width="9.375" style="41" customWidth="1"/>
    <col min="244" max="245" width="13.375" style="41" customWidth="1"/>
    <col min="246" max="247" width="14.875" style="41" customWidth="1"/>
    <col min="248" max="248" width="17.875" style="41" customWidth="1"/>
    <col min="249" max="249" width="14.00390625" style="41" customWidth="1"/>
    <col min="250" max="250" width="14.875" style="41" customWidth="1"/>
    <col min="251" max="251" width="15.625" style="41" customWidth="1"/>
    <col min="252" max="16384" width="9.375" style="41" customWidth="1"/>
  </cols>
  <sheetData>
    <row r="1" spans="1:5" s="116" customFormat="1" ht="29.25" customHeight="1">
      <c r="A1" s="121" t="s">
        <v>1212</v>
      </c>
      <c r="B1" s="121"/>
      <c r="C1" s="121"/>
      <c r="D1" s="121"/>
      <c r="E1" s="121"/>
    </row>
    <row r="2" spans="1:5" s="116" customFormat="1" ht="22.5" customHeight="1">
      <c r="A2" s="122"/>
      <c r="B2" s="123"/>
      <c r="E2" s="124" t="s">
        <v>29</v>
      </c>
    </row>
    <row r="3" spans="1:5" s="117" customFormat="1" ht="45.75" customHeight="1">
      <c r="A3" s="125" t="s">
        <v>1213</v>
      </c>
      <c r="B3" s="125" t="s">
        <v>1214</v>
      </c>
      <c r="C3" s="125" t="s">
        <v>1215</v>
      </c>
      <c r="D3" s="125" t="s">
        <v>1216</v>
      </c>
      <c r="E3" s="125" t="s">
        <v>1217</v>
      </c>
    </row>
    <row r="4" spans="1:5" s="117" customFormat="1" ht="24.75" customHeight="1">
      <c r="A4" s="125" t="s">
        <v>174</v>
      </c>
      <c r="B4" s="126">
        <f>SUM(B5:B20)</f>
        <v>1000.0052061724695</v>
      </c>
      <c r="C4" s="126">
        <f>SUM(C5:C20)</f>
        <v>2999.9578003899583</v>
      </c>
      <c r="D4" s="126">
        <f>SUM(D5:D20)</f>
        <v>1999.994293095495</v>
      </c>
      <c r="E4" s="126">
        <f>SUM(E5:E20)</f>
        <v>5999.957299657923</v>
      </c>
    </row>
    <row r="5" spans="1:5" s="118" customFormat="1" ht="24.75" customHeight="1">
      <c r="A5" s="127" t="s">
        <v>1218</v>
      </c>
      <c r="B5" s="128">
        <v>64.70700072802023</v>
      </c>
      <c r="C5" s="129">
        <v>225.57865697573203</v>
      </c>
      <c r="D5" s="126">
        <v>104.82545978846058</v>
      </c>
      <c r="E5" s="129">
        <f>B5+C5+D5</f>
        <v>395.1111174922128</v>
      </c>
    </row>
    <row r="6" spans="1:5" s="118" customFormat="1" ht="24.75" customHeight="1">
      <c r="A6" s="127" t="s">
        <v>1219</v>
      </c>
      <c r="B6" s="128">
        <v>42.795806931894425</v>
      </c>
      <c r="C6" s="129">
        <v>116.24931384701091</v>
      </c>
      <c r="D6" s="126">
        <v>84.4347930723252</v>
      </c>
      <c r="E6" s="129">
        <f aca="true" t="shared" si="0" ref="E6:E20">B6+C6+D6</f>
        <v>243.47991385123055</v>
      </c>
    </row>
    <row r="7" spans="1:21" s="116" customFormat="1" ht="24.75" customHeight="1">
      <c r="A7" s="127" t="s">
        <v>1220</v>
      </c>
      <c r="B7" s="128">
        <v>47.45796509785448</v>
      </c>
      <c r="C7" s="129">
        <v>101.37315093485603</v>
      </c>
      <c r="D7" s="126">
        <v>77.38629507069294</v>
      </c>
      <c r="E7" s="129">
        <f t="shared" si="0"/>
        <v>226.21741110340344</v>
      </c>
      <c r="F7" s="130"/>
      <c r="G7" s="130"/>
      <c r="H7" s="130"/>
      <c r="I7" s="130"/>
      <c r="J7" s="130"/>
      <c r="K7" s="130"/>
      <c r="L7" s="130"/>
      <c r="M7" s="130"/>
      <c r="N7" s="130"/>
      <c r="O7" s="130"/>
      <c r="P7" s="130"/>
      <c r="Q7" s="130"/>
      <c r="R7" s="130"/>
      <c r="S7" s="130"/>
      <c r="T7" s="130"/>
      <c r="U7" s="130"/>
    </row>
    <row r="8" spans="1:21" s="116" customFormat="1" ht="24.75" customHeight="1">
      <c r="A8" s="127" t="s">
        <v>1221</v>
      </c>
      <c r="B8" s="128">
        <v>53.04054246070832</v>
      </c>
      <c r="C8" s="129">
        <v>85.45206925246336</v>
      </c>
      <c r="D8" s="131">
        <v>114.07447910759062</v>
      </c>
      <c r="E8" s="129">
        <f t="shared" si="0"/>
        <v>252.5670908207623</v>
      </c>
      <c r="F8" s="130"/>
      <c r="G8" s="130"/>
      <c r="H8" s="130"/>
      <c r="I8" s="130"/>
      <c r="J8" s="130"/>
      <c r="K8" s="130"/>
      <c r="L8" s="130"/>
      <c r="M8" s="130"/>
      <c r="N8" s="130"/>
      <c r="O8" s="130"/>
      <c r="P8" s="130"/>
      <c r="Q8" s="130"/>
      <c r="R8" s="130"/>
      <c r="S8" s="130"/>
      <c r="T8" s="130"/>
      <c r="U8" s="130"/>
    </row>
    <row r="9" spans="1:21" s="119" customFormat="1" ht="24.75" customHeight="1">
      <c r="A9" s="132" t="s">
        <v>1222</v>
      </c>
      <c r="B9" s="133">
        <v>130.08592478551952</v>
      </c>
      <c r="C9" s="129">
        <v>381.10983398906717</v>
      </c>
      <c r="D9" s="131">
        <v>216.16054118040566</v>
      </c>
      <c r="E9" s="129">
        <f t="shared" si="0"/>
        <v>727.3562999549923</v>
      </c>
      <c r="F9" s="134"/>
      <c r="G9" s="134"/>
      <c r="H9" s="134"/>
      <c r="I9" s="134"/>
      <c r="J9" s="134"/>
      <c r="K9" s="134"/>
      <c r="L9" s="134"/>
      <c r="M9" s="134"/>
      <c r="N9" s="134"/>
      <c r="O9" s="134"/>
      <c r="P9" s="134"/>
      <c r="Q9" s="134"/>
      <c r="R9" s="134"/>
      <c r="S9" s="134"/>
      <c r="T9" s="134"/>
      <c r="U9" s="134"/>
    </row>
    <row r="10" spans="1:21" s="120" customFormat="1" ht="24.75" customHeight="1">
      <c r="A10" s="135" t="s">
        <v>1223</v>
      </c>
      <c r="B10" s="136">
        <v>42.75532108546387</v>
      </c>
      <c r="C10" s="129">
        <v>196.51336854566347</v>
      </c>
      <c r="D10" s="131">
        <v>169.4540962511822</v>
      </c>
      <c r="E10" s="129">
        <f t="shared" si="0"/>
        <v>408.7227858823095</v>
      </c>
      <c r="F10" s="137"/>
      <c r="G10" s="137"/>
      <c r="H10" s="137"/>
      <c r="I10" s="137"/>
      <c r="J10" s="137"/>
      <c r="K10" s="137"/>
      <c r="L10" s="137"/>
      <c r="M10" s="137"/>
      <c r="N10" s="137"/>
      <c r="O10" s="137"/>
      <c r="P10" s="137"/>
      <c r="Q10" s="137"/>
      <c r="R10" s="137"/>
      <c r="S10" s="137"/>
      <c r="T10" s="137"/>
      <c r="U10" s="137"/>
    </row>
    <row r="11" spans="1:21" s="116" customFormat="1" ht="24.75" customHeight="1">
      <c r="A11" s="127" t="s">
        <v>1224</v>
      </c>
      <c r="B11" s="128">
        <v>117.75775705537235</v>
      </c>
      <c r="C11" s="129">
        <v>199.7413736638696</v>
      </c>
      <c r="D11" s="126">
        <v>101.27441127747724</v>
      </c>
      <c r="E11" s="129">
        <f t="shared" si="0"/>
        <v>418.77354199671925</v>
      </c>
      <c r="F11" s="130"/>
      <c r="G11" s="130"/>
      <c r="H11" s="130"/>
      <c r="I11" s="130"/>
      <c r="J11" s="130"/>
      <c r="K11" s="130"/>
      <c r="L11" s="130"/>
      <c r="M11" s="130"/>
      <c r="N11" s="130"/>
      <c r="O11" s="130"/>
      <c r="P11" s="130"/>
      <c r="Q11" s="130"/>
      <c r="R11" s="130"/>
      <c r="S11" s="130"/>
      <c r="T11" s="130"/>
      <c r="U11" s="130"/>
    </row>
    <row r="12" spans="1:5" s="116" customFormat="1" ht="24.75" customHeight="1">
      <c r="A12" s="127" t="s">
        <v>1225</v>
      </c>
      <c r="B12" s="128">
        <v>26.87695427747562</v>
      </c>
      <c r="C12" s="129">
        <v>109.59608930747538</v>
      </c>
      <c r="D12" s="138">
        <v>97.06196564137774</v>
      </c>
      <c r="E12" s="129">
        <f t="shared" si="0"/>
        <v>233.53500922632873</v>
      </c>
    </row>
    <row r="13" spans="1:5" s="119" customFormat="1" ht="24.75" customHeight="1">
      <c r="A13" s="132" t="s">
        <v>1226</v>
      </c>
      <c r="B13" s="133">
        <v>34.30589821991921</v>
      </c>
      <c r="C13" s="129">
        <v>227.08318167891093</v>
      </c>
      <c r="D13" s="131">
        <v>167.6049287177055</v>
      </c>
      <c r="E13" s="129">
        <f t="shared" si="0"/>
        <v>428.9940086165356</v>
      </c>
    </row>
    <row r="14" spans="1:5" s="119" customFormat="1" ht="24.75" customHeight="1">
      <c r="A14" s="132" t="s">
        <v>1227</v>
      </c>
      <c r="B14" s="133">
        <v>43.356497280630386</v>
      </c>
      <c r="C14" s="129">
        <v>143.8986381045228</v>
      </c>
      <c r="D14" s="126">
        <v>102.36325868656098</v>
      </c>
      <c r="E14" s="129">
        <f t="shared" si="0"/>
        <v>289.6183940717142</v>
      </c>
    </row>
    <row r="15" spans="1:5" s="119" customFormat="1" ht="24.75" customHeight="1">
      <c r="A15" s="132" t="s">
        <v>1228</v>
      </c>
      <c r="B15" s="133">
        <v>29.835960044537703</v>
      </c>
      <c r="C15" s="129">
        <v>183.85610020542458</v>
      </c>
      <c r="D15" s="131">
        <v>156.88305665439623</v>
      </c>
      <c r="E15" s="129">
        <f t="shared" si="0"/>
        <v>370.57511690435854</v>
      </c>
    </row>
    <row r="16" spans="1:5" s="119" customFormat="1" ht="24.75" customHeight="1">
      <c r="A16" s="132" t="s">
        <v>1229</v>
      </c>
      <c r="B16" s="133">
        <v>39.96297270637946</v>
      </c>
      <c r="C16" s="129">
        <v>97.22958323178163</v>
      </c>
      <c r="D16" s="131">
        <v>202.070868291948</v>
      </c>
      <c r="E16" s="129">
        <f t="shared" si="0"/>
        <v>339.2634242301091</v>
      </c>
    </row>
    <row r="17" spans="1:5" s="119" customFormat="1" ht="24.75" customHeight="1">
      <c r="A17" s="132" t="s">
        <v>1230</v>
      </c>
      <c r="B17" s="133">
        <v>51.80645328536965</v>
      </c>
      <c r="C17" s="129">
        <v>62.92857355245291</v>
      </c>
      <c r="D17" s="131">
        <v>109.8472357091868</v>
      </c>
      <c r="E17" s="129">
        <f t="shared" si="0"/>
        <v>224.58226254700935</v>
      </c>
    </row>
    <row r="18" spans="1:5" s="119" customFormat="1" ht="24.75" customHeight="1">
      <c r="A18" s="132" t="s">
        <v>1231</v>
      </c>
      <c r="B18" s="133">
        <v>72.382598175667</v>
      </c>
      <c r="C18" s="129">
        <v>94.018622784722</v>
      </c>
      <c r="D18" s="131">
        <v>96.98941366948597</v>
      </c>
      <c r="E18" s="129">
        <f t="shared" si="0"/>
        <v>263.39063462987497</v>
      </c>
    </row>
    <row r="19" spans="1:5" s="119" customFormat="1" ht="24.75" customHeight="1">
      <c r="A19" s="132" t="s">
        <v>1232</v>
      </c>
      <c r="B19" s="133">
        <v>106.22103831384807</v>
      </c>
      <c r="C19" s="129">
        <v>499.98339984680194</v>
      </c>
      <c r="D19" s="126">
        <v>144.69261055199956</v>
      </c>
      <c r="E19" s="129">
        <f t="shared" si="0"/>
        <v>750.8970487126496</v>
      </c>
    </row>
    <row r="20" spans="1:5" s="119" customFormat="1" ht="24.75" customHeight="1">
      <c r="A20" s="132" t="s">
        <v>1233</v>
      </c>
      <c r="B20" s="133">
        <v>96.65651572380912</v>
      </c>
      <c r="C20" s="129">
        <v>275.34584446920377</v>
      </c>
      <c r="D20" s="131">
        <v>54.870879424700114</v>
      </c>
      <c r="E20" s="129">
        <f t="shared" si="0"/>
        <v>426.873239617713</v>
      </c>
    </row>
  </sheetData>
  <sheetProtection/>
  <mergeCells count="1">
    <mergeCell ref="A1:E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D19"/>
  <sheetViews>
    <sheetView workbookViewId="0" topLeftCell="A1">
      <selection activeCell="A2" sqref="A1:E65536"/>
    </sheetView>
  </sheetViews>
  <sheetFormatPr defaultColWidth="8.00390625" defaultRowHeight="14.25"/>
  <cols>
    <col min="1" max="4" width="20.625" style="102" customWidth="1"/>
    <col min="5" max="16384" width="8.00390625" style="102" customWidth="1"/>
  </cols>
  <sheetData>
    <row r="1" spans="1:4" ht="30.75" customHeight="1">
      <c r="A1" s="111" t="s">
        <v>1234</v>
      </c>
      <c r="B1" s="111"/>
      <c r="C1" s="111"/>
      <c r="D1" s="111"/>
    </row>
    <row r="2" ht="19.5" customHeight="1">
      <c r="D2" s="112" t="s">
        <v>29</v>
      </c>
    </row>
    <row r="3" spans="1:4" ht="30" customHeight="1">
      <c r="A3" s="113" t="s">
        <v>1213</v>
      </c>
      <c r="B3" s="17" t="s">
        <v>1235</v>
      </c>
      <c r="C3" s="17" t="s">
        <v>1236</v>
      </c>
      <c r="D3" s="114" t="s">
        <v>174</v>
      </c>
    </row>
    <row r="4" spans="1:4" ht="30" customHeight="1">
      <c r="A4" s="113" t="s">
        <v>174</v>
      </c>
      <c r="B4" s="115">
        <f>SUM(B5:B19)</f>
        <v>14.490000000000002</v>
      </c>
      <c r="C4" s="115">
        <f>SUM(C5:C19)</f>
        <v>38.72</v>
      </c>
      <c r="D4" s="113">
        <f>B4+C4</f>
        <v>53.21</v>
      </c>
    </row>
    <row r="5" spans="1:4" ht="30" customHeight="1">
      <c r="A5" s="115" t="s">
        <v>1232</v>
      </c>
      <c r="B5" s="115">
        <v>3.33</v>
      </c>
      <c r="C5" s="115">
        <v>6.49</v>
      </c>
      <c r="D5" s="113">
        <v>9.82</v>
      </c>
    </row>
    <row r="6" spans="1:4" ht="30" customHeight="1">
      <c r="A6" s="115" t="s">
        <v>1218</v>
      </c>
      <c r="B6" s="115">
        <v>1.23</v>
      </c>
      <c r="C6" s="115">
        <v>3.54</v>
      </c>
      <c r="D6" s="113">
        <v>4.77</v>
      </c>
    </row>
    <row r="7" spans="1:4" ht="30" customHeight="1">
      <c r="A7" s="115" t="s">
        <v>1237</v>
      </c>
      <c r="B7" s="115">
        <v>0.64</v>
      </c>
      <c r="C7" s="115">
        <v>2.75</v>
      </c>
      <c r="D7" s="113">
        <v>3.39</v>
      </c>
    </row>
    <row r="8" spans="1:4" ht="30" customHeight="1">
      <c r="A8" s="115" t="s">
        <v>1238</v>
      </c>
      <c r="B8" s="115">
        <v>0.72</v>
      </c>
      <c r="C8" s="115">
        <v>1.5</v>
      </c>
      <c r="D8" s="113">
        <v>2.2199999999999998</v>
      </c>
    </row>
    <row r="9" spans="1:4" ht="30" customHeight="1">
      <c r="A9" s="115" t="s">
        <v>1221</v>
      </c>
      <c r="B9" s="115">
        <v>0.69</v>
      </c>
      <c r="C9" s="115">
        <v>1.93</v>
      </c>
      <c r="D9" s="113">
        <v>2.62</v>
      </c>
    </row>
    <row r="10" spans="1:4" ht="30" customHeight="1">
      <c r="A10" s="115" t="s">
        <v>1239</v>
      </c>
      <c r="B10" s="115">
        <v>0.84</v>
      </c>
      <c r="C10" s="115">
        <v>1.64</v>
      </c>
      <c r="D10" s="113">
        <v>2.48</v>
      </c>
    </row>
    <row r="11" spans="1:4" ht="30" customHeight="1">
      <c r="A11" s="115" t="s">
        <v>1240</v>
      </c>
      <c r="B11" s="115">
        <v>0.56</v>
      </c>
      <c r="C11" s="115">
        <v>2.02</v>
      </c>
      <c r="D11" s="113">
        <v>2.58</v>
      </c>
    </row>
    <row r="12" spans="1:4" ht="30" customHeight="1">
      <c r="A12" s="115" t="s">
        <v>1241</v>
      </c>
      <c r="B12" s="115">
        <v>1.01</v>
      </c>
      <c r="C12" s="115">
        <v>2.95</v>
      </c>
      <c r="D12" s="113">
        <v>3.96</v>
      </c>
    </row>
    <row r="13" spans="1:4" ht="30" customHeight="1">
      <c r="A13" s="115" t="s">
        <v>1224</v>
      </c>
      <c r="B13" s="115">
        <v>0.86</v>
      </c>
      <c r="C13" s="115">
        <v>2.59</v>
      </c>
      <c r="D13" s="113">
        <v>3.45</v>
      </c>
    </row>
    <row r="14" spans="1:4" ht="30" customHeight="1">
      <c r="A14" s="115" t="s">
        <v>1226</v>
      </c>
      <c r="B14" s="115">
        <v>0.89</v>
      </c>
      <c r="C14" s="115">
        <v>2.3</v>
      </c>
      <c r="D14" s="113">
        <v>3.19</v>
      </c>
    </row>
    <row r="15" spans="1:4" ht="30" customHeight="1">
      <c r="A15" s="115" t="s">
        <v>1242</v>
      </c>
      <c r="B15" s="115">
        <v>0.66</v>
      </c>
      <c r="C15" s="115">
        <v>1.75</v>
      </c>
      <c r="D15" s="113">
        <v>2.41</v>
      </c>
    </row>
    <row r="16" spans="1:4" ht="30" customHeight="1">
      <c r="A16" s="115" t="s">
        <v>1228</v>
      </c>
      <c r="B16" s="115">
        <v>0.55</v>
      </c>
      <c r="C16" s="115">
        <v>3</v>
      </c>
      <c r="D16" s="113">
        <v>3.55</v>
      </c>
    </row>
    <row r="17" spans="1:4" ht="30" customHeight="1">
      <c r="A17" s="115" t="s">
        <v>1243</v>
      </c>
      <c r="B17" s="115">
        <v>0.8</v>
      </c>
      <c r="C17" s="115">
        <v>3.02</v>
      </c>
      <c r="D17" s="113">
        <v>3.82</v>
      </c>
    </row>
    <row r="18" spans="1:4" ht="30" customHeight="1">
      <c r="A18" s="115" t="s">
        <v>1230</v>
      </c>
      <c r="B18" s="115">
        <v>0.72</v>
      </c>
      <c r="C18" s="115">
        <v>1.83</v>
      </c>
      <c r="D18" s="113">
        <v>2.55</v>
      </c>
    </row>
    <row r="19" spans="1:4" ht="30" customHeight="1">
      <c r="A19" s="115" t="s">
        <v>1244</v>
      </c>
      <c r="B19" s="115">
        <v>0.99</v>
      </c>
      <c r="C19" s="115">
        <v>1.41</v>
      </c>
      <c r="D19" s="113">
        <v>2.4</v>
      </c>
    </row>
  </sheetData>
  <sheetProtection/>
  <mergeCells count="1">
    <mergeCell ref="A1:D1"/>
  </mergeCells>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L6"/>
  <sheetViews>
    <sheetView workbookViewId="0" topLeftCell="A1">
      <selection activeCell="A2" sqref="A1:L65536"/>
    </sheetView>
  </sheetViews>
  <sheetFormatPr defaultColWidth="8.00390625" defaultRowHeight="14.25"/>
  <cols>
    <col min="1" max="1" width="10.125" style="102" customWidth="1"/>
    <col min="2" max="2" width="10.00390625" style="102" customWidth="1"/>
    <col min="3" max="3" width="11.75390625" style="102" customWidth="1"/>
    <col min="4" max="4" width="10.25390625" style="102" customWidth="1"/>
    <col min="5" max="5" width="7.75390625" style="102" customWidth="1"/>
    <col min="6" max="6" width="10.00390625" style="102" customWidth="1"/>
    <col min="7" max="7" width="12.00390625" style="102" customWidth="1"/>
    <col min="8" max="8" width="10.125" style="102" customWidth="1"/>
    <col min="9" max="9" width="11.625" style="102" customWidth="1"/>
    <col min="10" max="10" width="10.125" style="102" customWidth="1"/>
    <col min="11" max="11" width="7.75390625" style="102" customWidth="1"/>
    <col min="12" max="12" width="11.00390625" style="102" customWidth="1"/>
    <col min="13" max="16384" width="8.00390625" style="102" customWidth="1"/>
  </cols>
  <sheetData>
    <row r="1" spans="1:12" ht="30.75" customHeight="1">
      <c r="A1" s="103" t="s">
        <v>1245</v>
      </c>
      <c r="B1" s="103"/>
      <c r="C1" s="103"/>
      <c r="D1" s="103"/>
      <c r="E1" s="103"/>
      <c r="F1" s="103"/>
      <c r="G1" s="103"/>
      <c r="H1" s="103"/>
      <c r="I1" s="103"/>
      <c r="J1" s="103"/>
      <c r="K1" s="103"/>
      <c r="L1" s="103"/>
    </row>
    <row r="2" spans="1:12" ht="22.5" customHeight="1">
      <c r="A2" s="104" t="s">
        <v>1246</v>
      </c>
      <c r="B2" s="104" t="s">
        <v>1246</v>
      </c>
      <c r="C2" s="104" t="s">
        <v>1246</v>
      </c>
      <c r="D2" s="104" t="s">
        <v>1246</v>
      </c>
      <c r="E2" s="104" t="s">
        <v>1246</v>
      </c>
      <c r="F2" s="104" t="s">
        <v>1246</v>
      </c>
      <c r="G2" s="104" t="s">
        <v>1246</v>
      </c>
      <c r="H2" s="104" t="s">
        <v>1246</v>
      </c>
      <c r="I2" s="104" t="s">
        <v>1246</v>
      </c>
      <c r="J2" s="104" t="s">
        <v>1246</v>
      </c>
      <c r="K2" s="110" t="s">
        <v>29</v>
      </c>
      <c r="L2" s="110"/>
    </row>
    <row r="3" spans="1:12" ht="42" customHeight="1">
      <c r="A3" s="105" t="s">
        <v>1247</v>
      </c>
      <c r="B3" s="105"/>
      <c r="C3" s="105"/>
      <c r="D3" s="105"/>
      <c r="E3" s="105"/>
      <c r="F3" s="105"/>
      <c r="G3" s="105" t="s">
        <v>1248</v>
      </c>
      <c r="H3" s="105"/>
      <c r="I3" s="105"/>
      <c r="J3" s="105"/>
      <c r="K3" s="105"/>
      <c r="L3" s="105"/>
    </row>
    <row r="4" spans="1:12" ht="49.5" customHeight="1">
      <c r="A4" s="105" t="s">
        <v>1249</v>
      </c>
      <c r="B4" s="105" t="s">
        <v>1250</v>
      </c>
      <c r="C4" s="105" t="s">
        <v>1251</v>
      </c>
      <c r="D4" s="105"/>
      <c r="E4" s="105"/>
      <c r="F4" s="105" t="s">
        <v>1252</v>
      </c>
      <c r="G4" s="105" t="s">
        <v>1249</v>
      </c>
      <c r="H4" s="105" t="s">
        <v>1250</v>
      </c>
      <c r="I4" s="105" t="s">
        <v>1251</v>
      </c>
      <c r="J4" s="105"/>
      <c r="K4" s="105"/>
      <c r="L4" s="105" t="s">
        <v>1252</v>
      </c>
    </row>
    <row r="5" spans="1:12" ht="49.5" customHeight="1">
      <c r="A5" s="105"/>
      <c r="B5" s="105"/>
      <c r="C5" s="105" t="s">
        <v>1253</v>
      </c>
      <c r="D5" s="105" t="s">
        <v>1254</v>
      </c>
      <c r="E5" s="105" t="s">
        <v>1255</v>
      </c>
      <c r="F5" s="105"/>
      <c r="G5" s="105"/>
      <c r="H5" s="105"/>
      <c r="I5" s="105" t="s">
        <v>1253</v>
      </c>
      <c r="J5" s="105" t="s">
        <v>1254</v>
      </c>
      <c r="K5" s="105" t="s">
        <v>1255</v>
      </c>
      <c r="L5" s="105"/>
    </row>
    <row r="6" spans="1:12" ht="49.5" customHeight="1">
      <c r="A6" s="106">
        <f>SUM(B6:C6)</f>
        <v>1199.2</v>
      </c>
      <c r="B6" s="107">
        <v>64.7</v>
      </c>
      <c r="C6" s="106">
        <v>1134.5</v>
      </c>
      <c r="D6" s="106">
        <v>1134.5</v>
      </c>
      <c r="E6" s="108"/>
      <c r="F6" s="108" t="s">
        <v>1246</v>
      </c>
      <c r="G6" s="106">
        <f>H6+I6</f>
        <v>1197</v>
      </c>
      <c r="H6" s="109">
        <v>113.5</v>
      </c>
      <c r="I6" s="106">
        <v>1083.5</v>
      </c>
      <c r="J6" s="106">
        <v>1083.5</v>
      </c>
      <c r="K6" s="108"/>
      <c r="L6" s="108" t="s">
        <v>1246</v>
      </c>
    </row>
  </sheetData>
  <sheetProtection/>
  <mergeCells count="12">
    <mergeCell ref="A1:L1"/>
    <mergeCell ref="K2:L2"/>
    <mergeCell ref="A3:F3"/>
    <mergeCell ref="G3:L3"/>
    <mergeCell ref="C4:E4"/>
    <mergeCell ref="I4:K4"/>
    <mergeCell ref="A4:A5"/>
    <mergeCell ref="B4:B5"/>
    <mergeCell ref="F4:F5"/>
    <mergeCell ref="G4:G5"/>
    <mergeCell ref="H4:H5"/>
    <mergeCell ref="L4:L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5"/>
</worksheet>
</file>

<file path=xl/worksheets/sheet15.xml><?xml version="1.0" encoding="utf-8"?>
<worksheet xmlns="http://schemas.openxmlformats.org/spreadsheetml/2006/main" xmlns:r="http://schemas.openxmlformats.org/officeDocument/2006/relationships">
  <dimension ref="A1:B243"/>
  <sheetViews>
    <sheetView workbookViewId="0" topLeftCell="A1">
      <selection activeCell="A2" sqref="A1:D65536"/>
    </sheetView>
  </sheetViews>
  <sheetFormatPr defaultColWidth="9.00390625" defaultRowHeight="14.25" customHeight="1"/>
  <cols>
    <col min="1" max="1" width="66.375" style="20" customWidth="1"/>
    <col min="2" max="2" width="12.875" style="20" customWidth="1"/>
    <col min="3" max="16384" width="9.00390625" style="20" customWidth="1"/>
  </cols>
  <sheetData>
    <row r="1" spans="1:2" ht="30" customHeight="1">
      <c r="A1" s="91" t="s">
        <v>1256</v>
      </c>
      <c r="B1" s="91"/>
    </row>
    <row r="2" spans="1:2" ht="18" customHeight="1">
      <c r="A2" s="92"/>
      <c r="B2" s="93" t="s">
        <v>29</v>
      </c>
    </row>
    <row r="3" spans="1:2" s="61" customFormat="1" ht="19.5" customHeight="1">
      <c r="A3" s="94" t="s">
        <v>203</v>
      </c>
      <c r="B3" s="94" t="s">
        <v>205</v>
      </c>
    </row>
    <row r="4" spans="1:2" s="61" customFormat="1" ht="19.5" customHeight="1">
      <c r="A4" s="95" t="s">
        <v>1257</v>
      </c>
      <c r="B4" s="96">
        <f>SUM(B11,B5,B17)</f>
        <v>0</v>
      </c>
    </row>
    <row r="5" spans="1:2" s="61" customFormat="1" ht="19.5" customHeight="1">
      <c r="A5" s="95" t="s">
        <v>1258</v>
      </c>
      <c r="B5" s="96">
        <f>SUM($B$6:$B$10)</f>
        <v>0</v>
      </c>
    </row>
    <row r="6" spans="1:2" s="61" customFormat="1" ht="19.5" customHeight="1">
      <c r="A6" s="95" t="s">
        <v>1259</v>
      </c>
      <c r="B6" s="97">
        <v>0</v>
      </c>
    </row>
    <row r="7" spans="1:2" s="61" customFormat="1" ht="19.5" customHeight="1">
      <c r="A7" s="95" t="s">
        <v>1260</v>
      </c>
      <c r="B7" s="97">
        <v>0</v>
      </c>
    </row>
    <row r="8" spans="1:2" s="61" customFormat="1" ht="19.5" customHeight="1">
      <c r="A8" s="95" t="s">
        <v>1261</v>
      </c>
      <c r="B8" s="97">
        <v>0</v>
      </c>
    </row>
    <row r="9" spans="1:2" s="61" customFormat="1" ht="19.5" customHeight="1">
      <c r="A9" s="95" t="s">
        <v>1262</v>
      </c>
      <c r="B9" s="97">
        <v>0</v>
      </c>
    </row>
    <row r="10" spans="1:2" s="61" customFormat="1" ht="19.5" customHeight="1">
      <c r="A10" s="95" t="s">
        <v>1263</v>
      </c>
      <c r="B10" s="97">
        <v>0</v>
      </c>
    </row>
    <row r="11" spans="1:2" s="61" customFormat="1" ht="19.5" customHeight="1">
      <c r="A11" s="95" t="s">
        <v>1264</v>
      </c>
      <c r="B11" s="96">
        <f>SUM($B$12:$B$16)</f>
        <v>0</v>
      </c>
    </row>
    <row r="12" spans="1:2" s="61" customFormat="1" ht="19.5" customHeight="1">
      <c r="A12" s="95" t="s">
        <v>1265</v>
      </c>
      <c r="B12" s="97">
        <v>0</v>
      </c>
    </row>
    <row r="13" spans="1:2" s="61" customFormat="1" ht="19.5" customHeight="1">
      <c r="A13" s="95" t="s">
        <v>1266</v>
      </c>
      <c r="B13" s="97">
        <v>0</v>
      </c>
    </row>
    <row r="14" spans="1:2" s="61" customFormat="1" ht="19.5" customHeight="1">
      <c r="A14" s="95" t="s">
        <v>1267</v>
      </c>
      <c r="B14" s="97">
        <v>0</v>
      </c>
    </row>
    <row r="15" spans="1:2" s="61" customFormat="1" ht="19.5" customHeight="1">
      <c r="A15" s="95" t="s">
        <v>1268</v>
      </c>
      <c r="B15" s="97">
        <v>0</v>
      </c>
    </row>
    <row r="16" spans="1:2" s="61" customFormat="1" ht="19.5" customHeight="1">
      <c r="A16" s="95" t="s">
        <v>1269</v>
      </c>
      <c r="B16" s="97">
        <v>0</v>
      </c>
    </row>
    <row r="17" spans="1:2" s="61" customFormat="1" ht="19.5" customHeight="1">
      <c r="A17" s="95" t="s">
        <v>1270</v>
      </c>
      <c r="B17" s="96">
        <f>SUM($B$18:$B$19)</f>
        <v>0</v>
      </c>
    </row>
    <row r="18" spans="1:2" s="61" customFormat="1" ht="19.5" customHeight="1">
      <c r="A18" s="95" t="s">
        <v>1271</v>
      </c>
      <c r="B18" s="97">
        <v>0</v>
      </c>
    </row>
    <row r="19" spans="1:2" s="61" customFormat="1" ht="19.5" customHeight="1">
      <c r="A19" s="95" t="s">
        <v>1272</v>
      </c>
      <c r="B19" s="97">
        <v>0</v>
      </c>
    </row>
    <row r="20" spans="1:2" s="61" customFormat="1" ht="19.5" customHeight="1">
      <c r="A20" s="95" t="s">
        <v>1273</v>
      </c>
      <c r="B20" s="96">
        <f>SUM(B21,B25,B29)</f>
        <v>0</v>
      </c>
    </row>
    <row r="21" spans="1:2" s="61" customFormat="1" ht="19.5" customHeight="1">
      <c r="A21" s="95" t="s">
        <v>1274</v>
      </c>
      <c r="B21" s="96">
        <f>SUM($B$22:$B$24)</f>
        <v>0</v>
      </c>
    </row>
    <row r="22" spans="1:2" s="61" customFormat="1" ht="19.5" customHeight="1">
      <c r="A22" s="95" t="s">
        <v>1275</v>
      </c>
      <c r="B22" s="97">
        <v>0</v>
      </c>
    </row>
    <row r="23" spans="1:2" s="61" customFormat="1" ht="19.5" customHeight="1">
      <c r="A23" s="95" t="s">
        <v>1276</v>
      </c>
      <c r="B23" s="97">
        <v>0</v>
      </c>
    </row>
    <row r="24" spans="1:2" s="61" customFormat="1" ht="19.5" customHeight="1">
      <c r="A24" s="95" t="s">
        <v>1277</v>
      </c>
      <c r="B24" s="97">
        <v>0</v>
      </c>
    </row>
    <row r="25" spans="1:2" s="61" customFormat="1" ht="19.5" customHeight="1">
      <c r="A25" s="95" t="s">
        <v>1278</v>
      </c>
      <c r="B25" s="96">
        <f>SUM($B$26:$B$28)</f>
        <v>0</v>
      </c>
    </row>
    <row r="26" spans="1:2" s="61" customFormat="1" ht="19.5" customHeight="1">
      <c r="A26" s="95" t="s">
        <v>1275</v>
      </c>
      <c r="B26" s="97">
        <v>0</v>
      </c>
    </row>
    <row r="27" spans="1:2" s="61" customFormat="1" ht="19.5" customHeight="1">
      <c r="A27" s="95" t="s">
        <v>1276</v>
      </c>
      <c r="B27" s="97">
        <v>0</v>
      </c>
    </row>
    <row r="28" spans="1:2" s="61" customFormat="1" ht="19.5" customHeight="1">
      <c r="A28" s="95" t="s">
        <v>1279</v>
      </c>
      <c r="B28" s="97">
        <v>0</v>
      </c>
    </row>
    <row r="29" spans="1:2" s="61" customFormat="1" ht="19.5" customHeight="1">
      <c r="A29" s="95" t="s">
        <v>1280</v>
      </c>
      <c r="B29" s="96">
        <f>SUM($B$30:$B$31)</f>
        <v>0</v>
      </c>
    </row>
    <row r="30" spans="1:2" s="61" customFormat="1" ht="19.5" customHeight="1">
      <c r="A30" s="95" t="s">
        <v>1276</v>
      </c>
      <c r="B30" s="97">
        <v>0</v>
      </c>
    </row>
    <row r="31" spans="1:2" s="61" customFormat="1" ht="19.5" customHeight="1">
      <c r="A31" s="95" t="s">
        <v>1281</v>
      </c>
      <c r="B31" s="97">
        <v>0</v>
      </c>
    </row>
    <row r="32" spans="1:2" s="61" customFormat="1" ht="19.5" customHeight="1">
      <c r="A32" s="95" t="s">
        <v>1282</v>
      </c>
      <c r="B32" s="96">
        <f>SUM(B33,B38)</f>
        <v>0</v>
      </c>
    </row>
    <row r="33" spans="1:2" s="61" customFormat="1" ht="19.5" customHeight="1">
      <c r="A33" s="95" t="s">
        <v>1283</v>
      </c>
      <c r="B33" s="96">
        <f>SUM($B$34:$B$37)</f>
        <v>0</v>
      </c>
    </row>
    <row r="34" spans="1:2" s="61" customFormat="1" ht="19.5" customHeight="1">
      <c r="A34" s="95" t="s">
        <v>1284</v>
      </c>
      <c r="B34" s="97">
        <v>0</v>
      </c>
    </row>
    <row r="35" spans="1:2" s="61" customFormat="1" ht="19.5" customHeight="1">
      <c r="A35" s="95" t="s">
        <v>1285</v>
      </c>
      <c r="B35" s="97">
        <v>0</v>
      </c>
    </row>
    <row r="36" spans="1:2" s="61" customFormat="1" ht="19.5" customHeight="1">
      <c r="A36" s="95" t="s">
        <v>1286</v>
      </c>
      <c r="B36" s="97">
        <v>0</v>
      </c>
    </row>
    <row r="37" spans="1:2" s="61" customFormat="1" ht="19.5" customHeight="1">
      <c r="A37" s="95" t="s">
        <v>1287</v>
      </c>
      <c r="B37" s="97">
        <v>0</v>
      </c>
    </row>
    <row r="38" spans="1:2" s="61" customFormat="1" ht="19.5" customHeight="1">
      <c r="A38" s="95" t="s">
        <v>1288</v>
      </c>
      <c r="B38" s="96">
        <f>SUM($B$39:$B$42)</f>
        <v>0</v>
      </c>
    </row>
    <row r="39" spans="1:2" s="61" customFormat="1" ht="19.5" customHeight="1">
      <c r="A39" s="95" t="s">
        <v>1289</v>
      </c>
      <c r="B39" s="97">
        <v>0</v>
      </c>
    </row>
    <row r="40" spans="1:2" s="61" customFormat="1" ht="19.5" customHeight="1">
      <c r="A40" s="95" t="s">
        <v>1290</v>
      </c>
      <c r="B40" s="97">
        <v>0</v>
      </c>
    </row>
    <row r="41" spans="1:2" s="61" customFormat="1" ht="19.5" customHeight="1">
      <c r="A41" s="95" t="s">
        <v>1291</v>
      </c>
      <c r="B41" s="97">
        <v>0</v>
      </c>
    </row>
    <row r="42" spans="1:2" s="61" customFormat="1" ht="19.5" customHeight="1">
      <c r="A42" s="95" t="s">
        <v>1292</v>
      </c>
      <c r="B42" s="97">
        <v>0</v>
      </c>
    </row>
    <row r="43" spans="1:2" s="61" customFormat="1" ht="19.5" customHeight="1">
      <c r="A43" s="95" t="s">
        <v>1293</v>
      </c>
      <c r="B43" s="96">
        <f>SUM(B44,B60,B64,B65,B71,B75,B79,B83,B89,B92)</f>
        <v>43512</v>
      </c>
    </row>
    <row r="44" spans="1:2" s="61" customFormat="1" ht="19.5" customHeight="1">
      <c r="A44" s="95" t="s">
        <v>1294</v>
      </c>
      <c r="B44" s="96">
        <f>SUM($B$45:$B$59)</f>
        <v>42712</v>
      </c>
    </row>
    <row r="45" spans="1:2" s="61" customFormat="1" ht="19.5" customHeight="1">
      <c r="A45" s="95" t="s">
        <v>1295</v>
      </c>
      <c r="B45" s="97">
        <v>10000</v>
      </c>
    </row>
    <row r="46" spans="1:2" s="61" customFormat="1" ht="19.5" customHeight="1">
      <c r="A46" s="95" t="s">
        <v>1296</v>
      </c>
      <c r="B46" s="97">
        <v>9219</v>
      </c>
    </row>
    <row r="47" spans="1:2" s="61" customFormat="1" ht="19.5" customHeight="1">
      <c r="A47" s="95" t="s">
        <v>1297</v>
      </c>
      <c r="B47" s="97">
        <v>0</v>
      </c>
    </row>
    <row r="48" spans="1:2" s="61" customFormat="1" ht="19.5" customHeight="1">
      <c r="A48" s="95" t="s">
        <v>1298</v>
      </c>
      <c r="B48" s="97">
        <v>0</v>
      </c>
    </row>
    <row r="49" spans="1:2" s="61" customFormat="1" ht="19.5" customHeight="1">
      <c r="A49" s="95" t="s">
        <v>1299</v>
      </c>
      <c r="B49" s="97">
        <v>0</v>
      </c>
    </row>
    <row r="50" spans="1:2" s="61" customFormat="1" ht="19.5" customHeight="1">
      <c r="A50" s="95" t="s">
        <v>1300</v>
      </c>
      <c r="B50" s="97">
        <v>0</v>
      </c>
    </row>
    <row r="51" spans="1:2" s="61" customFormat="1" ht="19.5" customHeight="1">
      <c r="A51" s="95" t="s">
        <v>1301</v>
      </c>
      <c r="B51" s="97">
        <v>0</v>
      </c>
    </row>
    <row r="52" spans="1:2" s="61" customFormat="1" ht="19.5" customHeight="1">
      <c r="A52" s="95" t="s">
        <v>1302</v>
      </c>
      <c r="B52" s="97">
        <v>0</v>
      </c>
    </row>
    <row r="53" spans="1:2" s="61" customFormat="1" ht="19.5" customHeight="1">
      <c r="A53" s="95" t="s">
        <v>1303</v>
      </c>
      <c r="B53" s="97">
        <v>0</v>
      </c>
    </row>
    <row r="54" spans="1:2" s="61" customFormat="1" ht="19.5" customHeight="1">
      <c r="A54" s="95" t="s">
        <v>1304</v>
      </c>
      <c r="B54" s="97">
        <v>0</v>
      </c>
    </row>
    <row r="55" spans="1:2" s="61" customFormat="1" ht="19.5" customHeight="1">
      <c r="A55" s="95" t="s">
        <v>1070</v>
      </c>
      <c r="B55" s="97">
        <v>0</v>
      </c>
    </row>
    <row r="56" spans="1:2" s="61" customFormat="1" ht="19.5" customHeight="1">
      <c r="A56" s="95" t="s">
        <v>1305</v>
      </c>
      <c r="B56" s="97">
        <v>0</v>
      </c>
    </row>
    <row r="57" spans="1:2" s="61" customFormat="1" ht="19.5" customHeight="1">
      <c r="A57" s="95" t="s">
        <v>1306</v>
      </c>
      <c r="B57" s="97">
        <v>3451</v>
      </c>
    </row>
    <row r="58" spans="1:2" s="61" customFormat="1" ht="19.5" customHeight="1">
      <c r="A58" s="95" t="s">
        <v>1307</v>
      </c>
      <c r="B58" s="97">
        <v>0</v>
      </c>
    </row>
    <row r="59" spans="1:2" s="61" customFormat="1" ht="19.5" customHeight="1">
      <c r="A59" s="95" t="s">
        <v>1308</v>
      </c>
      <c r="B59" s="97">
        <v>20042</v>
      </c>
    </row>
    <row r="60" spans="1:2" s="61" customFormat="1" ht="19.5" customHeight="1">
      <c r="A60" s="95" t="s">
        <v>1309</v>
      </c>
      <c r="B60" s="96">
        <f>SUM($B$61:$B$63)</f>
        <v>0</v>
      </c>
    </row>
    <row r="61" spans="1:2" s="61" customFormat="1" ht="19.5" customHeight="1">
      <c r="A61" s="95" t="s">
        <v>1295</v>
      </c>
      <c r="B61" s="97">
        <v>0</v>
      </c>
    </row>
    <row r="62" spans="1:2" s="61" customFormat="1" ht="19.5" customHeight="1">
      <c r="A62" s="95" t="s">
        <v>1296</v>
      </c>
      <c r="B62" s="97">
        <v>0</v>
      </c>
    </row>
    <row r="63" spans="1:2" s="61" customFormat="1" ht="19.5" customHeight="1">
      <c r="A63" s="95" t="s">
        <v>1310</v>
      </c>
      <c r="B63" s="97">
        <v>0</v>
      </c>
    </row>
    <row r="64" spans="1:2" s="61" customFormat="1" ht="19.5" customHeight="1">
      <c r="A64" s="95" t="s">
        <v>1311</v>
      </c>
      <c r="B64" s="97">
        <v>0</v>
      </c>
    </row>
    <row r="65" spans="1:2" s="61" customFormat="1" ht="19.5" customHeight="1">
      <c r="A65" s="95" t="s">
        <v>1312</v>
      </c>
      <c r="B65" s="96">
        <f>SUM($B$66:$B$70)</f>
        <v>500</v>
      </c>
    </row>
    <row r="66" spans="1:2" s="61" customFormat="1" ht="19.5" customHeight="1">
      <c r="A66" s="95" t="s">
        <v>1313</v>
      </c>
      <c r="B66" s="97">
        <v>29</v>
      </c>
    </row>
    <row r="67" spans="1:2" s="61" customFormat="1" ht="19.5" customHeight="1">
      <c r="A67" s="95" t="s">
        <v>1314</v>
      </c>
      <c r="B67" s="97">
        <v>471</v>
      </c>
    </row>
    <row r="68" spans="1:2" s="61" customFormat="1" ht="19.5" customHeight="1">
      <c r="A68" s="95" t="s">
        <v>1315</v>
      </c>
      <c r="B68" s="97">
        <v>0</v>
      </c>
    </row>
    <row r="69" spans="1:2" s="61" customFormat="1" ht="19.5" customHeight="1">
      <c r="A69" s="95" t="s">
        <v>1316</v>
      </c>
      <c r="B69" s="97">
        <v>0</v>
      </c>
    </row>
    <row r="70" spans="1:2" s="61" customFormat="1" ht="19.5" customHeight="1">
      <c r="A70" s="95" t="s">
        <v>1317</v>
      </c>
      <c r="B70" s="97">
        <v>0</v>
      </c>
    </row>
    <row r="71" spans="1:2" s="61" customFormat="1" ht="19.5" customHeight="1">
      <c r="A71" s="95" t="s">
        <v>1318</v>
      </c>
      <c r="B71" s="96">
        <f>SUM(B72:B74)</f>
        <v>300</v>
      </c>
    </row>
    <row r="72" spans="1:2" s="61" customFormat="1" ht="19.5" customHeight="1">
      <c r="A72" s="95" t="s">
        <v>1319</v>
      </c>
      <c r="B72" s="97">
        <v>300</v>
      </c>
    </row>
    <row r="73" spans="1:2" s="61" customFormat="1" ht="19.5" customHeight="1">
      <c r="A73" s="95" t="s">
        <v>1320</v>
      </c>
      <c r="B73" s="97">
        <v>0</v>
      </c>
    </row>
    <row r="74" spans="1:2" s="61" customFormat="1" ht="19.5" customHeight="1">
      <c r="A74" s="95" t="s">
        <v>1321</v>
      </c>
      <c r="B74" s="97">
        <v>0</v>
      </c>
    </row>
    <row r="75" spans="1:2" s="61" customFormat="1" ht="19.5" customHeight="1">
      <c r="A75" s="95" t="s">
        <v>1322</v>
      </c>
      <c r="B75" s="96">
        <f>SUM(B76:B78)</f>
        <v>0</v>
      </c>
    </row>
    <row r="76" spans="1:2" s="61" customFormat="1" ht="19.5" customHeight="1">
      <c r="A76" s="95" t="s">
        <v>1295</v>
      </c>
      <c r="B76" s="97">
        <v>0</v>
      </c>
    </row>
    <row r="77" spans="1:2" s="61" customFormat="1" ht="19.5" customHeight="1">
      <c r="A77" s="95" t="s">
        <v>1296</v>
      </c>
      <c r="B77" s="97">
        <v>0</v>
      </c>
    </row>
    <row r="78" spans="1:2" s="61" customFormat="1" ht="19.5" customHeight="1">
      <c r="A78" s="95" t="s">
        <v>1323</v>
      </c>
      <c r="B78" s="97">
        <v>0</v>
      </c>
    </row>
    <row r="79" spans="1:2" s="61" customFormat="1" ht="19.5" customHeight="1">
      <c r="A79" s="95" t="s">
        <v>1324</v>
      </c>
      <c r="B79" s="96">
        <f>SUM(B80:B82)</f>
        <v>0</v>
      </c>
    </row>
    <row r="80" spans="1:2" s="61" customFormat="1" ht="19.5" customHeight="1">
      <c r="A80" s="95" t="s">
        <v>1295</v>
      </c>
      <c r="B80" s="97">
        <v>0</v>
      </c>
    </row>
    <row r="81" spans="1:2" s="61" customFormat="1" ht="19.5" customHeight="1">
      <c r="A81" s="95" t="s">
        <v>1296</v>
      </c>
      <c r="B81" s="97">
        <v>0</v>
      </c>
    </row>
    <row r="82" spans="1:2" s="61" customFormat="1" ht="19.5" customHeight="1">
      <c r="A82" s="95" t="s">
        <v>1325</v>
      </c>
      <c r="B82" s="97">
        <v>0</v>
      </c>
    </row>
    <row r="83" spans="1:2" s="61" customFormat="1" ht="19.5" customHeight="1">
      <c r="A83" s="95" t="s">
        <v>1326</v>
      </c>
      <c r="B83" s="96">
        <f>SUM(B84:B88)</f>
        <v>0</v>
      </c>
    </row>
    <row r="84" spans="1:2" s="61" customFormat="1" ht="19.5" customHeight="1">
      <c r="A84" s="95" t="s">
        <v>1313</v>
      </c>
      <c r="B84" s="97">
        <v>0</v>
      </c>
    </row>
    <row r="85" spans="1:2" s="61" customFormat="1" ht="19.5" customHeight="1">
      <c r="A85" s="95" t="s">
        <v>1314</v>
      </c>
      <c r="B85" s="97">
        <v>0</v>
      </c>
    </row>
    <row r="86" spans="1:2" s="61" customFormat="1" ht="19.5" customHeight="1">
      <c r="A86" s="95" t="s">
        <v>1315</v>
      </c>
      <c r="B86" s="97">
        <v>0</v>
      </c>
    </row>
    <row r="87" spans="1:2" s="61" customFormat="1" ht="19.5" customHeight="1">
      <c r="A87" s="95" t="s">
        <v>1316</v>
      </c>
      <c r="B87" s="97">
        <v>0</v>
      </c>
    </row>
    <row r="88" spans="1:2" s="61" customFormat="1" ht="19.5" customHeight="1">
      <c r="A88" s="95" t="s">
        <v>1327</v>
      </c>
      <c r="B88" s="97">
        <v>0</v>
      </c>
    </row>
    <row r="89" spans="1:2" s="61" customFormat="1" ht="19.5" customHeight="1">
      <c r="A89" s="95" t="s">
        <v>1328</v>
      </c>
      <c r="B89" s="96">
        <f>SUM(B90:B91)</f>
        <v>0</v>
      </c>
    </row>
    <row r="90" spans="1:2" s="61" customFormat="1" ht="19.5" customHeight="1">
      <c r="A90" s="95" t="s">
        <v>1319</v>
      </c>
      <c r="B90" s="97">
        <v>0</v>
      </c>
    </row>
    <row r="91" spans="1:2" s="61" customFormat="1" ht="19.5" customHeight="1">
      <c r="A91" s="95" t="s">
        <v>1329</v>
      </c>
      <c r="B91" s="97">
        <v>0</v>
      </c>
    </row>
    <row r="92" spans="1:2" s="61" customFormat="1" ht="19.5" customHeight="1">
      <c r="A92" s="95" t="s">
        <v>1330</v>
      </c>
      <c r="B92" s="96">
        <f>SUM($B$93:$B$100)</f>
        <v>0</v>
      </c>
    </row>
    <row r="93" spans="1:2" s="61" customFormat="1" ht="19.5" customHeight="1">
      <c r="A93" s="95" t="s">
        <v>1295</v>
      </c>
      <c r="B93" s="97">
        <v>0</v>
      </c>
    </row>
    <row r="94" spans="1:2" s="61" customFormat="1" ht="19.5" customHeight="1">
      <c r="A94" s="95" t="s">
        <v>1296</v>
      </c>
      <c r="B94" s="97">
        <v>0</v>
      </c>
    </row>
    <row r="95" spans="1:2" s="61" customFormat="1" ht="19.5" customHeight="1">
      <c r="A95" s="95" t="s">
        <v>1297</v>
      </c>
      <c r="B95" s="97">
        <v>0</v>
      </c>
    </row>
    <row r="96" spans="1:2" s="61" customFormat="1" ht="19.5" customHeight="1">
      <c r="A96" s="95" t="s">
        <v>1298</v>
      </c>
      <c r="B96" s="97">
        <v>0</v>
      </c>
    </row>
    <row r="97" spans="1:2" s="61" customFormat="1" ht="19.5" customHeight="1">
      <c r="A97" s="95" t="s">
        <v>1301</v>
      </c>
      <c r="B97" s="97">
        <v>0</v>
      </c>
    </row>
    <row r="98" spans="1:2" s="61" customFormat="1" ht="19.5" customHeight="1">
      <c r="A98" s="95" t="s">
        <v>1303</v>
      </c>
      <c r="B98" s="97">
        <v>0</v>
      </c>
    </row>
    <row r="99" spans="1:2" s="61" customFormat="1" ht="19.5" customHeight="1">
      <c r="A99" s="95" t="s">
        <v>1304</v>
      </c>
      <c r="B99" s="97">
        <v>0</v>
      </c>
    </row>
    <row r="100" spans="1:2" s="61" customFormat="1" ht="19.5" customHeight="1">
      <c r="A100" s="95" t="s">
        <v>1331</v>
      </c>
      <c r="B100" s="97">
        <v>0</v>
      </c>
    </row>
    <row r="101" spans="1:2" s="61" customFormat="1" ht="19.5" customHeight="1">
      <c r="A101" s="95" t="s">
        <v>1332</v>
      </c>
      <c r="B101" s="96">
        <f>SUM(B102,B107,B112)</f>
        <v>0</v>
      </c>
    </row>
    <row r="102" spans="1:2" s="61" customFormat="1" ht="19.5" customHeight="1">
      <c r="A102" s="95" t="s">
        <v>1333</v>
      </c>
      <c r="B102" s="96">
        <f>SUM(B103:B106)</f>
        <v>0</v>
      </c>
    </row>
    <row r="103" spans="1:2" s="61" customFormat="1" ht="19.5" customHeight="1">
      <c r="A103" s="95" t="s">
        <v>1276</v>
      </c>
      <c r="B103" s="97">
        <v>0</v>
      </c>
    </row>
    <row r="104" spans="1:2" s="61" customFormat="1" ht="19.5" customHeight="1">
      <c r="A104" s="95" t="s">
        <v>1334</v>
      </c>
      <c r="B104" s="97">
        <v>0</v>
      </c>
    </row>
    <row r="105" spans="1:2" s="61" customFormat="1" ht="19.5" customHeight="1">
      <c r="A105" s="95" t="s">
        <v>1335</v>
      </c>
      <c r="B105" s="97">
        <v>0</v>
      </c>
    </row>
    <row r="106" spans="1:2" s="61" customFormat="1" ht="19.5" customHeight="1">
      <c r="A106" s="95" t="s">
        <v>1336</v>
      </c>
      <c r="B106" s="97">
        <v>0</v>
      </c>
    </row>
    <row r="107" spans="1:2" s="61" customFormat="1" ht="19.5" customHeight="1">
      <c r="A107" s="95" t="s">
        <v>1337</v>
      </c>
      <c r="B107" s="96">
        <f>SUM($B$108:$B$111)</f>
        <v>0</v>
      </c>
    </row>
    <row r="108" spans="1:2" s="61" customFormat="1" ht="19.5" customHeight="1">
      <c r="A108" s="95" t="s">
        <v>1276</v>
      </c>
      <c r="B108" s="97">
        <v>0</v>
      </c>
    </row>
    <row r="109" spans="1:2" s="61" customFormat="1" ht="19.5" customHeight="1">
      <c r="A109" s="95" t="s">
        <v>1334</v>
      </c>
      <c r="B109" s="97">
        <v>0</v>
      </c>
    </row>
    <row r="110" spans="1:2" s="61" customFormat="1" ht="19.5" customHeight="1">
      <c r="A110" s="95" t="s">
        <v>1338</v>
      </c>
      <c r="B110" s="97">
        <v>0</v>
      </c>
    </row>
    <row r="111" spans="1:2" s="61" customFormat="1" ht="19.5" customHeight="1">
      <c r="A111" s="95" t="s">
        <v>1339</v>
      </c>
      <c r="B111" s="97">
        <v>0</v>
      </c>
    </row>
    <row r="112" spans="1:2" s="61" customFormat="1" ht="19.5" customHeight="1">
      <c r="A112" s="95" t="s">
        <v>1340</v>
      </c>
      <c r="B112" s="96">
        <f>SUM($B$113:$B$116)</f>
        <v>0</v>
      </c>
    </row>
    <row r="113" spans="1:2" s="61" customFormat="1" ht="19.5" customHeight="1">
      <c r="A113" s="95" t="s">
        <v>847</v>
      </c>
      <c r="B113" s="97">
        <v>0</v>
      </c>
    </row>
    <row r="114" spans="1:2" s="61" customFormat="1" ht="19.5" customHeight="1">
      <c r="A114" s="95" t="s">
        <v>1341</v>
      </c>
      <c r="B114" s="97">
        <v>0</v>
      </c>
    </row>
    <row r="115" spans="1:2" s="61" customFormat="1" ht="19.5" customHeight="1">
      <c r="A115" s="95" t="s">
        <v>1342</v>
      </c>
      <c r="B115" s="97">
        <v>0</v>
      </c>
    </row>
    <row r="116" spans="1:2" s="61" customFormat="1" ht="19.5" customHeight="1">
      <c r="A116" s="95" t="s">
        <v>1343</v>
      </c>
      <c r="B116" s="97">
        <v>0</v>
      </c>
    </row>
    <row r="117" spans="1:2" s="61" customFormat="1" ht="19.5" customHeight="1">
      <c r="A117" s="95" t="s">
        <v>1344</v>
      </c>
      <c r="B117" s="96">
        <f>SUM(B118,B123,B128,B137,B144,B153,B156,B159)</f>
        <v>0</v>
      </c>
    </row>
    <row r="118" spans="1:2" s="61" customFormat="1" ht="19.5" customHeight="1">
      <c r="A118" s="95" t="s">
        <v>1345</v>
      </c>
      <c r="B118" s="96">
        <f>SUM($B$119:$B$122)</f>
        <v>0</v>
      </c>
    </row>
    <row r="119" spans="1:2" s="61" customFormat="1" ht="19.5" customHeight="1">
      <c r="A119" s="95" t="s">
        <v>877</v>
      </c>
      <c r="B119" s="97">
        <v>0</v>
      </c>
    </row>
    <row r="120" spans="1:2" s="61" customFormat="1" ht="19.5" customHeight="1">
      <c r="A120" s="95" t="s">
        <v>878</v>
      </c>
      <c r="B120" s="97">
        <v>0</v>
      </c>
    </row>
    <row r="121" spans="1:2" s="61" customFormat="1" ht="19.5" customHeight="1">
      <c r="A121" s="95" t="s">
        <v>1346</v>
      </c>
      <c r="B121" s="97">
        <v>0</v>
      </c>
    </row>
    <row r="122" spans="1:2" s="61" customFormat="1" ht="19.5" customHeight="1">
      <c r="A122" s="95" t="s">
        <v>1347</v>
      </c>
      <c r="B122" s="97">
        <v>0</v>
      </c>
    </row>
    <row r="123" spans="1:2" s="61" customFormat="1" ht="19.5" customHeight="1">
      <c r="A123" s="95" t="s">
        <v>1348</v>
      </c>
      <c r="B123" s="96">
        <f>SUM($B$124:$B$127)</f>
        <v>0</v>
      </c>
    </row>
    <row r="124" spans="1:2" s="61" customFormat="1" ht="19.5" customHeight="1">
      <c r="A124" s="95" t="s">
        <v>1346</v>
      </c>
      <c r="B124" s="97">
        <v>0</v>
      </c>
    </row>
    <row r="125" spans="1:2" s="61" customFormat="1" ht="19.5" customHeight="1">
      <c r="A125" s="95" t="s">
        <v>1349</v>
      </c>
      <c r="B125" s="97">
        <v>0</v>
      </c>
    </row>
    <row r="126" spans="1:2" s="61" customFormat="1" ht="19.5" customHeight="1">
      <c r="A126" s="95" t="s">
        <v>1350</v>
      </c>
      <c r="B126" s="97">
        <v>0</v>
      </c>
    </row>
    <row r="127" spans="1:2" s="61" customFormat="1" ht="19.5" customHeight="1">
      <c r="A127" s="95" t="s">
        <v>1351</v>
      </c>
      <c r="B127" s="97">
        <v>0</v>
      </c>
    </row>
    <row r="128" spans="1:2" s="61" customFormat="1" ht="19.5" customHeight="1">
      <c r="A128" s="95" t="s">
        <v>1352</v>
      </c>
      <c r="B128" s="96">
        <f>SUM($B$129:$B$136)</f>
        <v>0</v>
      </c>
    </row>
    <row r="129" spans="1:2" s="61" customFormat="1" ht="19.5" customHeight="1">
      <c r="A129" s="95" t="s">
        <v>1353</v>
      </c>
      <c r="B129" s="97">
        <v>0</v>
      </c>
    </row>
    <row r="130" spans="1:2" s="61" customFormat="1" ht="19.5" customHeight="1">
      <c r="A130" s="95" t="s">
        <v>1354</v>
      </c>
      <c r="B130" s="97">
        <v>0</v>
      </c>
    </row>
    <row r="131" spans="1:2" s="61" customFormat="1" ht="19.5" customHeight="1">
      <c r="A131" s="95" t="s">
        <v>1355</v>
      </c>
      <c r="B131" s="97">
        <v>0</v>
      </c>
    </row>
    <row r="132" spans="1:2" s="61" customFormat="1" ht="19.5" customHeight="1">
      <c r="A132" s="95" t="s">
        <v>1356</v>
      </c>
      <c r="B132" s="97">
        <v>0</v>
      </c>
    </row>
    <row r="133" spans="1:2" s="61" customFormat="1" ht="19.5" customHeight="1">
      <c r="A133" s="95" t="s">
        <v>1357</v>
      </c>
      <c r="B133" s="97">
        <v>0</v>
      </c>
    </row>
    <row r="134" spans="1:2" s="61" customFormat="1" ht="19.5" customHeight="1">
      <c r="A134" s="95" t="s">
        <v>1358</v>
      </c>
      <c r="B134" s="97">
        <v>0</v>
      </c>
    </row>
    <row r="135" spans="1:2" s="61" customFormat="1" ht="19.5" customHeight="1">
      <c r="A135" s="95" t="s">
        <v>1359</v>
      </c>
      <c r="B135" s="97">
        <v>0</v>
      </c>
    </row>
    <row r="136" spans="1:2" s="61" customFormat="1" ht="19.5" customHeight="1">
      <c r="A136" s="95" t="s">
        <v>1360</v>
      </c>
      <c r="B136" s="97">
        <v>0</v>
      </c>
    </row>
    <row r="137" spans="1:2" s="61" customFormat="1" ht="19.5" customHeight="1">
      <c r="A137" s="95" t="s">
        <v>1361</v>
      </c>
      <c r="B137" s="96">
        <f>SUM($B$138:$B$143)</f>
        <v>0</v>
      </c>
    </row>
    <row r="138" spans="1:2" s="61" customFormat="1" ht="19.5" customHeight="1">
      <c r="A138" s="95" t="s">
        <v>1362</v>
      </c>
      <c r="B138" s="97">
        <v>0</v>
      </c>
    </row>
    <row r="139" spans="1:2" s="61" customFormat="1" ht="19.5" customHeight="1">
      <c r="A139" s="95" t="s">
        <v>1363</v>
      </c>
      <c r="B139" s="97">
        <v>0</v>
      </c>
    </row>
    <row r="140" spans="1:2" s="61" customFormat="1" ht="19.5" customHeight="1">
      <c r="A140" s="95" t="s">
        <v>1364</v>
      </c>
      <c r="B140" s="97">
        <v>0</v>
      </c>
    </row>
    <row r="141" spans="1:2" s="61" customFormat="1" ht="19.5" customHeight="1">
      <c r="A141" s="95" t="s">
        <v>1365</v>
      </c>
      <c r="B141" s="97">
        <v>0</v>
      </c>
    </row>
    <row r="142" spans="1:2" s="61" customFormat="1" ht="19.5" customHeight="1">
      <c r="A142" s="95" t="s">
        <v>1366</v>
      </c>
      <c r="B142" s="97">
        <v>0</v>
      </c>
    </row>
    <row r="143" spans="1:2" s="61" customFormat="1" ht="19.5" customHeight="1">
      <c r="A143" s="95" t="s">
        <v>1367</v>
      </c>
      <c r="B143" s="97">
        <v>0</v>
      </c>
    </row>
    <row r="144" spans="1:2" s="61" customFormat="1" ht="19.5" customHeight="1">
      <c r="A144" s="95" t="s">
        <v>1368</v>
      </c>
      <c r="B144" s="96">
        <f>SUM($B$145:$B$152)</f>
        <v>0</v>
      </c>
    </row>
    <row r="145" spans="1:2" s="61" customFormat="1" ht="19.5" customHeight="1">
      <c r="A145" s="95" t="s">
        <v>1369</v>
      </c>
      <c r="B145" s="97">
        <v>0</v>
      </c>
    </row>
    <row r="146" spans="1:2" s="61" customFormat="1" ht="19.5" customHeight="1">
      <c r="A146" s="95" t="s">
        <v>904</v>
      </c>
      <c r="B146" s="97">
        <v>0</v>
      </c>
    </row>
    <row r="147" spans="1:2" s="61" customFormat="1" ht="19.5" customHeight="1">
      <c r="A147" s="95" t="s">
        <v>1370</v>
      </c>
      <c r="B147" s="97">
        <v>0</v>
      </c>
    </row>
    <row r="148" spans="1:2" s="61" customFormat="1" ht="19.5" customHeight="1">
      <c r="A148" s="95" t="s">
        <v>1371</v>
      </c>
      <c r="B148" s="97">
        <v>0</v>
      </c>
    </row>
    <row r="149" spans="1:2" s="61" customFormat="1" ht="19.5" customHeight="1">
      <c r="A149" s="95" t="s">
        <v>1372</v>
      </c>
      <c r="B149" s="97">
        <v>0</v>
      </c>
    </row>
    <row r="150" spans="1:2" s="61" customFormat="1" ht="19.5" customHeight="1">
      <c r="A150" s="95" t="s">
        <v>1373</v>
      </c>
      <c r="B150" s="97">
        <v>0</v>
      </c>
    </row>
    <row r="151" spans="1:2" s="61" customFormat="1" ht="19.5" customHeight="1">
      <c r="A151" s="95" t="s">
        <v>1374</v>
      </c>
      <c r="B151" s="97">
        <v>0</v>
      </c>
    </row>
    <row r="152" spans="1:2" s="61" customFormat="1" ht="19.5" customHeight="1">
      <c r="A152" s="95" t="s">
        <v>1375</v>
      </c>
      <c r="B152" s="97">
        <v>0</v>
      </c>
    </row>
    <row r="153" spans="1:2" s="61" customFormat="1" ht="19.5" customHeight="1">
      <c r="A153" s="95" t="s">
        <v>1376</v>
      </c>
      <c r="B153" s="96">
        <f>SUM($B$154:$B$155)</f>
        <v>0</v>
      </c>
    </row>
    <row r="154" spans="1:2" s="61" customFormat="1" ht="19.5" customHeight="1">
      <c r="A154" s="95" t="s">
        <v>877</v>
      </c>
      <c r="B154" s="97">
        <v>0</v>
      </c>
    </row>
    <row r="155" spans="1:2" s="61" customFormat="1" ht="19.5" customHeight="1">
      <c r="A155" s="95" t="s">
        <v>1377</v>
      </c>
      <c r="B155" s="97">
        <v>0</v>
      </c>
    </row>
    <row r="156" spans="1:2" s="61" customFormat="1" ht="19.5" customHeight="1">
      <c r="A156" s="95" t="s">
        <v>1378</v>
      </c>
      <c r="B156" s="96">
        <f>SUM($B$157:$B$158)</f>
        <v>0</v>
      </c>
    </row>
    <row r="157" spans="1:2" s="61" customFormat="1" ht="19.5" customHeight="1">
      <c r="A157" s="95" t="s">
        <v>877</v>
      </c>
      <c r="B157" s="97">
        <v>0</v>
      </c>
    </row>
    <row r="158" spans="1:2" s="61" customFormat="1" ht="19.5" customHeight="1">
      <c r="A158" s="95" t="s">
        <v>1379</v>
      </c>
      <c r="B158" s="97">
        <v>0</v>
      </c>
    </row>
    <row r="159" spans="1:2" s="61" customFormat="1" ht="19.5" customHeight="1">
      <c r="A159" s="95" t="s">
        <v>1380</v>
      </c>
      <c r="B159" s="97">
        <v>0</v>
      </c>
    </row>
    <row r="160" spans="1:2" s="61" customFormat="1" ht="19.5" customHeight="1">
      <c r="A160" s="95" t="s">
        <v>1381</v>
      </c>
      <c r="B160" s="96">
        <f>SUM(B161)</f>
        <v>0</v>
      </c>
    </row>
    <row r="161" spans="1:2" s="61" customFormat="1" ht="19.5" customHeight="1">
      <c r="A161" s="95" t="s">
        <v>1382</v>
      </c>
      <c r="B161" s="96">
        <f>SUM($B$162:$B$163)</f>
        <v>0</v>
      </c>
    </row>
    <row r="162" spans="1:2" s="61" customFormat="1" ht="19.5" customHeight="1">
      <c r="A162" s="95" t="s">
        <v>1383</v>
      </c>
      <c r="B162" s="97">
        <v>0</v>
      </c>
    </row>
    <row r="163" spans="1:2" s="61" customFormat="1" ht="19.5" customHeight="1">
      <c r="A163" s="95" t="s">
        <v>1384</v>
      </c>
      <c r="B163" s="97">
        <v>0</v>
      </c>
    </row>
    <row r="164" spans="1:2" s="61" customFormat="1" ht="19.5" customHeight="1">
      <c r="A164" s="95" t="s">
        <v>1385</v>
      </c>
      <c r="B164" s="96">
        <f>SUM(B165,B169,B178)</f>
        <v>50</v>
      </c>
    </row>
    <row r="165" spans="1:2" s="61" customFormat="1" ht="19.5" customHeight="1">
      <c r="A165" s="95" t="s">
        <v>1386</v>
      </c>
      <c r="B165" s="96">
        <f>SUM($B$166:$B$168)</f>
        <v>0</v>
      </c>
    </row>
    <row r="166" spans="1:2" s="61" customFormat="1" ht="19.5" customHeight="1">
      <c r="A166" s="95" t="s">
        <v>1387</v>
      </c>
      <c r="B166" s="97">
        <v>0</v>
      </c>
    </row>
    <row r="167" spans="1:2" s="61" customFormat="1" ht="19.5" customHeight="1">
      <c r="A167" s="95" t="s">
        <v>1388</v>
      </c>
      <c r="B167" s="97">
        <v>0</v>
      </c>
    </row>
    <row r="168" spans="1:2" s="61" customFormat="1" ht="19.5" customHeight="1">
      <c r="A168" s="95" t="s">
        <v>1389</v>
      </c>
      <c r="B168" s="97">
        <v>0</v>
      </c>
    </row>
    <row r="169" spans="1:2" s="61" customFormat="1" ht="19.5" customHeight="1">
      <c r="A169" s="95" t="s">
        <v>1390</v>
      </c>
      <c r="B169" s="96">
        <f>SUM($B$170:$B$177)</f>
        <v>0</v>
      </c>
    </row>
    <row r="170" spans="1:2" s="61" customFormat="1" ht="19.5" customHeight="1">
      <c r="A170" s="95" t="s">
        <v>1391</v>
      </c>
      <c r="B170" s="97">
        <v>0</v>
      </c>
    </row>
    <row r="171" spans="1:2" s="61" customFormat="1" ht="19.5" customHeight="1">
      <c r="A171" s="95" t="s">
        <v>1392</v>
      </c>
      <c r="B171" s="97">
        <v>0</v>
      </c>
    </row>
    <row r="172" spans="1:2" s="61" customFormat="1" ht="19.5" customHeight="1">
      <c r="A172" s="95" t="s">
        <v>1393</v>
      </c>
      <c r="B172" s="97">
        <v>0</v>
      </c>
    </row>
    <row r="173" spans="1:2" s="61" customFormat="1" ht="19.5" customHeight="1">
      <c r="A173" s="95" t="s">
        <v>1394</v>
      </c>
      <c r="B173" s="97">
        <v>0</v>
      </c>
    </row>
    <row r="174" spans="1:2" s="61" customFormat="1" ht="19.5" customHeight="1">
      <c r="A174" s="95" t="s">
        <v>1395</v>
      </c>
      <c r="B174" s="97">
        <v>0</v>
      </c>
    </row>
    <row r="175" spans="1:2" s="61" customFormat="1" ht="19.5" customHeight="1">
      <c r="A175" s="95" t="s">
        <v>1396</v>
      </c>
      <c r="B175" s="97">
        <v>0</v>
      </c>
    </row>
    <row r="176" spans="1:2" s="61" customFormat="1" ht="19.5" customHeight="1">
      <c r="A176" s="95" t="s">
        <v>1397</v>
      </c>
      <c r="B176" s="97">
        <v>0</v>
      </c>
    </row>
    <row r="177" spans="1:2" s="61" customFormat="1" ht="19.5" customHeight="1">
      <c r="A177" s="95" t="s">
        <v>1398</v>
      </c>
      <c r="B177" s="97">
        <v>0</v>
      </c>
    </row>
    <row r="178" spans="1:2" s="61" customFormat="1" ht="19.5" customHeight="1">
      <c r="A178" s="95" t="s">
        <v>1399</v>
      </c>
      <c r="B178" s="96">
        <f>SUM($B$179:$B$188)</f>
        <v>50</v>
      </c>
    </row>
    <row r="179" spans="1:2" s="61" customFormat="1" ht="19.5" customHeight="1">
      <c r="A179" s="95" t="s">
        <v>1400</v>
      </c>
      <c r="B179" s="97">
        <v>0</v>
      </c>
    </row>
    <row r="180" spans="1:2" s="61" customFormat="1" ht="19.5" customHeight="1">
      <c r="A180" s="95" t="s">
        <v>1401</v>
      </c>
      <c r="B180" s="97">
        <v>0</v>
      </c>
    </row>
    <row r="181" spans="1:2" s="61" customFormat="1" ht="19.5" customHeight="1">
      <c r="A181" s="95" t="s">
        <v>1402</v>
      </c>
      <c r="B181" s="97">
        <v>0</v>
      </c>
    </row>
    <row r="182" spans="1:2" s="61" customFormat="1" ht="19.5" customHeight="1">
      <c r="A182" s="95" t="s">
        <v>1403</v>
      </c>
      <c r="B182" s="97">
        <v>0</v>
      </c>
    </row>
    <row r="183" spans="1:2" s="61" customFormat="1" ht="19.5" customHeight="1">
      <c r="A183" s="95" t="s">
        <v>1404</v>
      </c>
      <c r="B183" s="97">
        <v>50</v>
      </c>
    </row>
    <row r="184" spans="1:2" s="61" customFormat="1" ht="19.5" customHeight="1">
      <c r="A184" s="95" t="s">
        <v>1405</v>
      </c>
      <c r="B184" s="97">
        <v>0</v>
      </c>
    </row>
    <row r="185" spans="1:2" s="61" customFormat="1" ht="19.5" customHeight="1">
      <c r="A185" s="98" t="s">
        <v>1406</v>
      </c>
      <c r="B185" s="97">
        <v>0</v>
      </c>
    </row>
    <row r="186" spans="1:2" s="61" customFormat="1" ht="19.5" customHeight="1">
      <c r="A186" s="95" t="s">
        <v>1407</v>
      </c>
      <c r="B186" s="97">
        <v>0</v>
      </c>
    </row>
    <row r="187" spans="1:2" s="61" customFormat="1" ht="19.5" customHeight="1">
      <c r="A187" s="95" t="s">
        <v>1408</v>
      </c>
      <c r="B187" s="97">
        <v>0</v>
      </c>
    </row>
    <row r="188" spans="1:2" s="61" customFormat="1" ht="19.5" customHeight="1">
      <c r="A188" s="95" t="s">
        <v>1409</v>
      </c>
      <c r="B188" s="97">
        <v>0</v>
      </c>
    </row>
    <row r="189" spans="1:2" s="61" customFormat="1" ht="19.5" customHeight="1">
      <c r="A189" s="95" t="s">
        <v>1410</v>
      </c>
      <c r="B189" s="96">
        <f>SUM($B$190:$B$204)</f>
        <v>779</v>
      </c>
    </row>
    <row r="190" spans="1:2" s="61" customFormat="1" ht="19.5" customHeight="1">
      <c r="A190" s="95" t="s">
        <v>1411</v>
      </c>
      <c r="B190" s="97">
        <v>0</v>
      </c>
    </row>
    <row r="191" spans="1:2" s="61" customFormat="1" ht="19.5" customHeight="1">
      <c r="A191" s="95" t="s">
        <v>1412</v>
      </c>
      <c r="B191" s="97">
        <v>0</v>
      </c>
    </row>
    <row r="192" spans="1:2" s="61" customFormat="1" ht="19.5" customHeight="1">
      <c r="A192" s="95" t="s">
        <v>1413</v>
      </c>
      <c r="B192" s="97">
        <v>779</v>
      </c>
    </row>
    <row r="193" spans="1:2" s="61" customFormat="1" ht="19.5" customHeight="1">
      <c r="A193" s="95" t="s">
        <v>1414</v>
      </c>
      <c r="B193" s="97">
        <v>0</v>
      </c>
    </row>
    <row r="194" spans="1:2" s="61" customFormat="1" ht="19.5" customHeight="1">
      <c r="A194" s="95" t="s">
        <v>1415</v>
      </c>
      <c r="B194" s="97">
        <v>0</v>
      </c>
    </row>
    <row r="195" spans="1:2" s="61" customFormat="1" ht="19.5" customHeight="1">
      <c r="A195" s="95" t="s">
        <v>1416</v>
      </c>
      <c r="B195" s="97">
        <v>0</v>
      </c>
    </row>
    <row r="196" spans="1:2" s="61" customFormat="1" ht="19.5" customHeight="1">
      <c r="A196" s="95" t="s">
        <v>1417</v>
      </c>
      <c r="B196" s="97">
        <v>0</v>
      </c>
    </row>
    <row r="197" spans="1:2" s="61" customFormat="1" ht="19.5" customHeight="1">
      <c r="A197" s="95" t="s">
        <v>1418</v>
      </c>
      <c r="B197" s="97">
        <v>0</v>
      </c>
    </row>
    <row r="198" spans="1:2" s="61" customFormat="1" ht="19.5" customHeight="1">
      <c r="A198" s="95" t="s">
        <v>1419</v>
      </c>
      <c r="B198" s="97">
        <v>0</v>
      </c>
    </row>
    <row r="199" spans="1:2" s="61" customFormat="1" ht="19.5" customHeight="1">
      <c r="A199" s="95" t="s">
        <v>1420</v>
      </c>
      <c r="B199" s="97">
        <v>0</v>
      </c>
    </row>
    <row r="200" spans="1:2" s="61" customFormat="1" ht="19.5" customHeight="1">
      <c r="A200" s="95" t="s">
        <v>1421</v>
      </c>
      <c r="B200" s="97">
        <v>0</v>
      </c>
    </row>
    <row r="201" spans="1:2" s="61" customFormat="1" ht="19.5" customHeight="1">
      <c r="A201" s="95" t="s">
        <v>1422</v>
      </c>
      <c r="B201" s="97">
        <v>0</v>
      </c>
    </row>
    <row r="202" spans="1:2" s="61" customFormat="1" ht="19.5" customHeight="1">
      <c r="A202" s="95" t="s">
        <v>1423</v>
      </c>
      <c r="B202" s="97">
        <v>0</v>
      </c>
    </row>
    <row r="203" spans="1:2" s="61" customFormat="1" ht="19.5" customHeight="1">
      <c r="A203" s="95" t="s">
        <v>1424</v>
      </c>
      <c r="B203" s="97">
        <v>0</v>
      </c>
    </row>
    <row r="204" spans="1:2" s="61" customFormat="1" ht="19.5" customHeight="1">
      <c r="A204" s="95" t="s">
        <v>1425</v>
      </c>
      <c r="B204" s="97">
        <v>0</v>
      </c>
    </row>
    <row r="205" spans="1:2" s="61" customFormat="1" ht="19.5" customHeight="1">
      <c r="A205" s="95" t="s">
        <v>1426</v>
      </c>
      <c r="B205" s="96">
        <f>SUM(B206:B220)</f>
        <v>2</v>
      </c>
    </row>
    <row r="206" spans="1:2" s="61" customFormat="1" ht="19.5" customHeight="1">
      <c r="A206" s="95" t="s">
        <v>1427</v>
      </c>
      <c r="B206" s="97">
        <v>0</v>
      </c>
    </row>
    <row r="207" spans="1:2" s="61" customFormat="1" ht="19.5" customHeight="1">
      <c r="A207" s="95" t="s">
        <v>1428</v>
      </c>
      <c r="B207" s="97">
        <v>0</v>
      </c>
    </row>
    <row r="208" spans="1:2" s="61" customFormat="1" ht="19.5" customHeight="1">
      <c r="A208" s="95" t="s">
        <v>1429</v>
      </c>
      <c r="B208" s="97">
        <v>2</v>
      </c>
    </row>
    <row r="209" spans="1:2" s="61" customFormat="1" ht="19.5" customHeight="1">
      <c r="A209" s="95" t="s">
        <v>1430</v>
      </c>
      <c r="B209" s="97">
        <v>0</v>
      </c>
    </row>
    <row r="210" spans="1:2" s="61" customFormat="1" ht="19.5" customHeight="1">
      <c r="A210" s="95" t="s">
        <v>1431</v>
      </c>
      <c r="B210" s="97">
        <v>0</v>
      </c>
    </row>
    <row r="211" spans="1:2" s="61" customFormat="1" ht="19.5" customHeight="1">
      <c r="A211" s="95" t="s">
        <v>1432</v>
      </c>
      <c r="B211" s="97">
        <v>0</v>
      </c>
    </row>
    <row r="212" spans="1:2" s="61" customFormat="1" ht="19.5" customHeight="1">
      <c r="A212" s="95" t="s">
        <v>1433</v>
      </c>
      <c r="B212" s="97">
        <v>0</v>
      </c>
    </row>
    <row r="213" spans="1:2" s="61" customFormat="1" ht="19.5" customHeight="1">
      <c r="A213" s="95" t="s">
        <v>1434</v>
      </c>
      <c r="B213" s="97">
        <v>0</v>
      </c>
    </row>
    <row r="214" spans="1:2" s="61" customFormat="1" ht="19.5" customHeight="1">
      <c r="A214" s="95" t="s">
        <v>1435</v>
      </c>
      <c r="B214" s="97">
        <v>0</v>
      </c>
    </row>
    <row r="215" spans="1:2" s="61" customFormat="1" ht="19.5" customHeight="1">
      <c r="A215" s="95" t="s">
        <v>1436</v>
      </c>
      <c r="B215" s="97">
        <v>0</v>
      </c>
    </row>
    <row r="216" spans="1:2" s="61" customFormat="1" ht="19.5" customHeight="1">
      <c r="A216" s="95" t="s">
        <v>1437</v>
      </c>
      <c r="B216" s="97">
        <v>0</v>
      </c>
    </row>
    <row r="217" spans="1:2" s="61" customFormat="1" ht="19.5" customHeight="1">
      <c r="A217" s="95" t="s">
        <v>1438</v>
      </c>
      <c r="B217" s="97">
        <v>0</v>
      </c>
    </row>
    <row r="218" spans="1:2" s="61" customFormat="1" ht="19.5" customHeight="1">
      <c r="A218" s="95" t="s">
        <v>1439</v>
      </c>
      <c r="B218" s="97">
        <v>0</v>
      </c>
    </row>
    <row r="219" spans="1:2" s="61" customFormat="1" ht="19.5" customHeight="1">
      <c r="A219" s="95" t="s">
        <v>1440</v>
      </c>
      <c r="B219" s="97">
        <v>0</v>
      </c>
    </row>
    <row r="220" spans="1:2" s="61" customFormat="1" ht="19.5" customHeight="1">
      <c r="A220" s="95" t="s">
        <v>1441</v>
      </c>
      <c r="B220" s="97">
        <v>0</v>
      </c>
    </row>
    <row r="221" spans="1:2" s="61" customFormat="1" ht="19.5" customHeight="1">
      <c r="A221" s="95" t="s">
        <v>1442</v>
      </c>
      <c r="B221" s="96">
        <f>SUM(B222,B235)</f>
        <v>0</v>
      </c>
    </row>
    <row r="222" spans="1:2" s="61" customFormat="1" ht="19.5" customHeight="1">
      <c r="A222" s="95" t="s">
        <v>1443</v>
      </c>
      <c r="B222" s="96">
        <f>SUM($B$223:$B$234)</f>
        <v>0</v>
      </c>
    </row>
    <row r="223" spans="1:2" s="61" customFormat="1" ht="19.5" customHeight="1">
      <c r="A223" s="95" t="s">
        <v>1444</v>
      </c>
      <c r="B223" s="97">
        <v>0</v>
      </c>
    </row>
    <row r="224" spans="1:2" s="61" customFormat="1" ht="19.5" customHeight="1">
      <c r="A224" s="95" t="s">
        <v>1445</v>
      </c>
      <c r="B224" s="97">
        <v>0</v>
      </c>
    </row>
    <row r="225" spans="1:2" s="61" customFormat="1" ht="19.5" customHeight="1">
      <c r="A225" s="95" t="s">
        <v>1446</v>
      </c>
      <c r="B225" s="97">
        <v>0</v>
      </c>
    </row>
    <row r="226" spans="1:2" s="61" customFormat="1" ht="19.5" customHeight="1">
      <c r="A226" s="95" t="s">
        <v>1447</v>
      </c>
      <c r="B226" s="97">
        <v>0</v>
      </c>
    </row>
    <row r="227" spans="1:2" s="61" customFormat="1" ht="19.5" customHeight="1">
      <c r="A227" s="95" t="s">
        <v>1448</v>
      </c>
      <c r="B227" s="97">
        <v>0</v>
      </c>
    </row>
    <row r="228" spans="1:2" s="61" customFormat="1" ht="19.5" customHeight="1">
      <c r="A228" s="95" t="s">
        <v>1449</v>
      </c>
      <c r="B228" s="97">
        <v>0</v>
      </c>
    </row>
    <row r="229" spans="1:2" s="61" customFormat="1" ht="19.5" customHeight="1">
      <c r="A229" s="95" t="s">
        <v>1450</v>
      </c>
      <c r="B229" s="97">
        <v>0</v>
      </c>
    </row>
    <row r="230" spans="1:2" s="61" customFormat="1" ht="19.5" customHeight="1">
      <c r="A230" s="95" t="s">
        <v>1451</v>
      </c>
      <c r="B230" s="97">
        <v>0</v>
      </c>
    </row>
    <row r="231" spans="1:2" s="61" customFormat="1" ht="19.5" customHeight="1">
      <c r="A231" s="95" t="s">
        <v>1452</v>
      </c>
      <c r="B231" s="97">
        <v>0</v>
      </c>
    </row>
    <row r="232" spans="1:2" s="61" customFormat="1" ht="19.5" customHeight="1">
      <c r="A232" s="95" t="s">
        <v>1453</v>
      </c>
      <c r="B232" s="97">
        <v>0</v>
      </c>
    </row>
    <row r="233" spans="1:2" s="61" customFormat="1" ht="19.5" customHeight="1">
      <c r="A233" s="95" t="s">
        <v>1454</v>
      </c>
      <c r="B233" s="97">
        <v>0</v>
      </c>
    </row>
    <row r="234" spans="1:2" s="61" customFormat="1" ht="19.5" customHeight="1">
      <c r="A234" s="95" t="s">
        <v>1455</v>
      </c>
      <c r="B234" s="97">
        <v>0</v>
      </c>
    </row>
    <row r="235" spans="1:2" s="61" customFormat="1" ht="19.5" customHeight="1">
      <c r="A235" s="95" t="s">
        <v>1456</v>
      </c>
      <c r="B235" s="96">
        <f>SUM($B$236:$B$241)</f>
        <v>0</v>
      </c>
    </row>
    <row r="236" spans="1:2" s="61" customFormat="1" ht="19.5" customHeight="1">
      <c r="A236" s="95" t="s">
        <v>972</v>
      </c>
      <c r="B236" s="97">
        <v>0</v>
      </c>
    </row>
    <row r="237" spans="1:2" s="61" customFormat="1" ht="19.5" customHeight="1">
      <c r="A237" s="95" t="s">
        <v>1016</v>
      </c>
      <c r="B237" s="97">
        <v>0</v>
      </c>
    </row>
    <row r="238" spans="1:2" s="61" customFormat="1" ht="19.5" customHeight="1">
      <c r="A238" s="95" t="s">
        <v>1457</v>
      </c>
      <c r="B238" s="97">
        <v>0</v>
      </c>
    </row>
    <row r="239" spans="1:2" s="61" customFormat="1" ht="19.5" customHeight="1">
      <c r="A239" s="95" t="s">
        <v>1458</v>
      </c>
      <c r="B239" s="97">
        <v>0</v>
      </c>
    </row>
    <row r="240" spans="1:2" s="61" customFormat="1" ht="19.5" customHeight="1">
      <c r="A240" s="95" t="s">
        <v>1459</v>
      </c>
      <c r="B240" s="97">
        <v>0</v>
      </c>
    </row>
    <row r="241" spans="1:2" s="61" customFormat="1" ht="19.5" customHeight="1">
      <c r="A241" s="95" t="s">
        <v>1460</v>
      </c>
      <c r="B241" s="97">
        <v>0</v>
      </c>
    </row>
    <row r="242" spans="1:2" s="61" customFormat="1" ht="19.5" customHeight="1">
      <c r="A242" s="99"/>
      <c r="B242" s="100"/>
    </row>
    <row r="243" spans="1:2" s="61" customFormat="1" ht="19.5" customHeight="1">
      <c r="A243" s="101" t="s">
        <v>1161</v>
      </c>
      <c r="B243" s="96">
        <f>SUM(B221,B205,B189,B164,B160,B117,B101,B43,B32,B20,B4)</f>
        <v>44343</v>
      </c>
    </row>
  </sheetData>
  <sheetProtection/>
  <mergeCells count="1">
    <mergeCell ref="A1:B1"/>
  </mergeCells>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B52"/>
  <sheetViews>
    <sheetView workbookViewId="0" topLeftCell="A1">
      <selection activeCell="A2" sqref="A1:B65536"/>
    </sheetView>
  </sheetViews>
  <sheetFormatPr defaultColWidth="8.00390625" defaultRowHeight="14.25"/>
  <cols>
    <col min="1" max="1" width="63.375" style="77" customWidth="1"/>
    <col min="2" max="2" width="20.875" style="77" customWidth="1"/>
    <col min="3" max="16384" width="8.00390625" style="77" customWidth="1"/>
  </cols>
  <sheetData>
    <row r="1" spans="1:2" ht="27" customHeight="1">
      <c r="A1" s="78" t="s">
        <v>1461</v>
      </c>
      <c r="B1" s="78"/>
    </row>
    <row r="2" spans="1:2" ht="18" customHeight="1">
      <c r="A2" s="79"/>
      <c r="B2" s="80" t="s">
        <v>29</v>
      </c>
    </row>
    <row r="3" spans="1:2" s="76" customFormat="1" ht="31.5" customHeight="1">
      <c r="A3" s="81" t="s">
        <v>203</v>
      </c>
      <c r="B3" s="82" t="s">
        <v>1462</v>
      </c>
    </row>
    <row r="4" spans="1:2" s="76" customFormat="1" ht="27.75" customHeight="1">
      <c r="A4" s="83"/>
      <c r="B4" s="84"/>
    </row>
    <row r="5" spans="1:2" ht="18" customHeight="1">
      <c r="A5" s="85" t="s">
        <v>1257</v>
      </c>
      <c r="B5" s="86">
        <f>SUM(B6:B8)</f>
        <v>0</v>
      </c>
    </row>
    <row r="6" spans="1:2" ht="18" customHeight="1">
      <c r="A6" s="87" t="s">
        <v>1463</v>
      </c>
      <c r="B6" s="88">
        <v>0</v>
      </c>
    </row>
    <row r="7" spans="1:2" ht="18" customHeight="1">
      <c r="A7" s="87" t="s">
        <v>1464</v>
      </c>
      <c r="B7" s="88">
        <v>0</v>
      </c>
    </row>
    <row r="8" spans="1:2" ht="18" customHeight="1">
      <c r="A8" s="87" t="s">
        <v>1465</v>
      </c>
      <c r="B8" s="88">
        <v>0</v>
      </c>
    </row>
    <row r="9" spans="1:2" ht="18" customHeight="1">
      <c r="A9" s="85" t="s">
        <v>1273</v>
      </c>
      <c r="B9" s="86">
        <f>SUM(B10:B12)</f>
        <v>0</v>
      </c>
    </row>
    <row r="10" spans="1:2" ht="18" customHeight="1">
      <c r="A10" s="87" t="s">
        <v>1466</v>
      </c>
      <c r="B10" s="88">
        <v>0</v>
      </c>
    </row>
    <row r="11" spans="1:2" ht="18" customHeight="1">
      <c r="A11" s="87" t="s">
        <v>1467</v>
      </c>
      <c r="B11" s="88">
        <v>0</v>
      </c>
    </row>
    <row r="12" spans="1:2" ht="18" customHeight="1">
      <c r="A12" s="87" t="s">
        <v>1468</v>
      </c>
      <c r="B12" s="88">
        <v>0</v>
      </c>
    </row>
    <row r="13" spans="1:2" ht="18" customHeight="1">
      <c r="A13" s="85" t="s">
        <v>1282</v>
      </c>
      <c r="B13" s="86">
        <f>SUM(B14:B15)</f>
        <v>0</v>
      </c>
    </row>
    <row r="14" spans="1:2" ht="18" customHeight="1">
      <c r="A14" s="85" t="s">
        <v>1469</v>
      </c>
      <c r="B14" s="88">
        <v>0</v>
      </c>
    </row>
    <row r="15" spans="1:2" ht="18" customHeight="1">
      <c r="A15" s="85" t="s">
        <v>1470</v>
      </c>
      <c r="B15" s="88">
        <v>0</v>
      </c>
    </row>
    <row r="16" spans="1:2" ht="18" customHeight="1">
      <c r="A16" s="85" t="s">
        <v>1293</v>
      </c>
      <c r="B16" s="89">
        <f>SUM(B17:B26)</f>
        <v>23493</v>
      </c>
    </row>
    <row r="17" spans="1:2" ht="18" customHeight="1">
      <c r="A17" s="85" t="s">
        <v>1471</v>
      </c>
      <c r="B17" s="88">
        <v>23493</v>
      </c>
    </row>
    <row r="18" spans="1:2" ht="18" customHeight="1">
      <c r="A18" s="85" t="s">
        <v>1472</v>
      </c>
      <c r="B18" s="88">
        <v>0</v>
      </c>
    </row>
    <row r="19" spans="1:2" ht="18" customHeight="1">
      <c r="A19" s="85" t="s">
        <v>1473</v>
      </c>
      <c r="B19" s="88">
        <v>0</v>
      </c>
    </row>
    <row r="20" spans="1:2" ht="18" customHeight="1">
      <c r="A20" s="85" t="s">
        <v>1474</v>
      </c>
      <c r="B20" s="88">
        <v>0</v>
      </c>
    </row>
    <row r="21" spans="1:2" ht="18" customHeight="1">
      <c r="A21" s="85" t="s">
        <v>1475</v>
      </c>
      <c r="B21" s="88">
        <v>0</v>
      </c>
    </row>
    <row r="22" spans="1:2" ht="18" customHeight="1">
      <c r="A22" s="85" t="s">
        <v>1476</v>
      </c>
      <c r="B22" s="88">
        <v>0</v>
      </c>
    </row>
    <row r="23" spans="1:2" ht="18" customHeight="1">
      <c r="A23" s="85" t="s">
        <v>1477</v>
      </c>
      <c r="B23" s="88">
        <v>0</v>
      </c>
    </row>
    <row r="24" spans="1:2" ht="18" customHeight="1">
      <c r="A24" s="85" t="s">
        <v>1478</v>
      </c>
      <c r="B24" s="88">
        <v>0</v>
      </c>
    </row>
    <row r="25" spans="1:2" ht="18" customHeight="1">
      <c r="A25" s="85" t="s">
        <v>1479</v>
      </c>
      <c r="B25" s="88">
        <v>0</v>
      </c>
    </row>
    <row r="26" spans="1:2" ht="18" customHeight="1">
      <c r="A26" s="85" t="s">
        <v>1480</v>
      </c>
      <c r="B26" s="88">
        <v>0</v>
      </c>
    </row>
    <row r="27" spans="1:2" ht="18" customHeight="1">
      <c r="A27" s="85" t="s">
        <v>1332</v>
      </c>
      <c r="B27" s="89">
        <f>SUM(B28:B32)</f>
        <v>0</v>
      </c>
    </row>
    <row r="28" spans="1:2" ht="18" customHeight="1">
      <c r="A28" s="85" t="s">
        <v>1481</v>
      </c>
      <c r="B28" s="88">
        <v>0</v>
      </c>
    </row>
    <row r="29" spans="1:2" ht="18" customHeight="1">
      <c r="A29" s="87" t="s">
        <v>1482</v>
      </c>
      <c r="B29" s="88">
        <v>0</v>
      </c>
    </row>
    <row r="30" spans="1:2" ht="18" customHeight="1">
      <c r="A30" s="87" t="s">
        <v>1483</v>
      </c>
      <c r="B30" s="88">
        <v>0</v>
      </c>
    </row>
    <row r="31" spans="1:2" ht="18" customHeight="1">
      <c r="A31" s="85" t="s">
        <v>1484</v>
      </c>
      <c r="B31" s="88">
        <v>0</v>
      </c>
    </row>
    <row r="32" spans="1:2" ht="18" customHeight="1">
      <c r="A32" s="85" t="s">
        <v>1485</v>
      </c>
      <c r="B32" s="88">
        <v>0</v>
      </c>
    </row>
    <row r="33" spans="1:2" ht="18" customHeight="1">
      <c r="A33" s="87" t="s">
        <v>1344</v>
      </c>
      <c r="B33" s="89">
        <f>SUM(B34:B41)</f>
        <v>0</v>
      </c>
    </row>
    <row r="34" spans="1:2" ht="18" customHeight="1">
      <c r="A34" s="87" t="s">
        <v>1486</v>
      </c>
      <c r="B34" s="88">
        <v>0</v>
      </c>
    </row>
    <row r="35" spans="1:2" ht="18" customHeight="1">
      <c r="A35" s="87" t="s">
        <v>1487</v>
      </c>
      <c r="B35" s="88">
        <v>0</v>
      </c>
    </row>
    <row r="36" spans="1:2" ht="18" customHeight="1">
      <c r="A36" s="87" t="s">
        <v>1488</v>
      </c>
      <c r="B36" s="88">
        <v>0</v>
      </c>
    </row>
    <row r="37" spans="1:2" ht="18" customHeight="1">
      <c r="A37" s="87" t="s">
        <v>1489</v>
      </c>
      <c r="B37" s="88">
        <v>0</v>
      </c>
    </row>
    <row r="38" spans="1:2" ht="18" customHeight="1">
      <c r="A38" s="87" t="s">
        <v>1490</v>
      </c>
      <c r="B38" s="88">
        <v>0</v>
      </c>
    </row>
    <row r="39" spans="1:2" ht="18" customHeight="1">
      <c r="A39" s="87" t="s">
        <v>1491</v>
      </c>
      <c r="B39" s="88">
        <v>0</v>
      </c>
    </row>
    <row r="40" spans="1:2" ht="18" customHeight="1">
      <c r="A40" s="87" t="s">
        <v>1492</v>
      </c>
      <c r="B40" s="88">
        <v>0</v>
      </c>
    </row>
    <row r="41" spans="1:2" ht="18" customHeight="1">
      <c r="A41" s="87" t="s">
        <v>1493</v>
      </c>
      <c r="B41" s="88">
        <v>0</v>
      </c>
    </row>
    <row r="42" spans="1:2" ht="18" customHeight="1">
      <c r="A42" s="87" t="s">
        <v>1381</v>
      </c>
      <c r="B42" s="89">
        <f>SUM(B43)</f>
        <v>0</v>
      </c>
    </row>
    <row r="43" spans="1:2" ht="18" customHeight="1">
      <c r="A43" s="87" t="s">
        <v>1494</v>
      </c>
      <c r="B43" s="88">
        <v>0</v>
      </c>
    </row>
    <row r="44" spans="1:2" ht="18" customHeight="1">
      <c r="A44" s="87" t="s">
        <v>1385</v>
      </c>
      <c r="B44" s="89">
        <f>SUM(B45:B47)</f>
        <v>50</v>
      </c>
    </row>
    <row r="45" spans="1:2" ht="18" customHeight="1">
      <c r="A45" s="87" t="s">
        <v>1495</v>
      </c>
      <c r="B45" s="88">
        <v>0</v>
      </c>
    </row>
    <row r="46" spans="1:2" ht="18" customHeight="1">
      <c r="A46" s="87" t="s">
        <v>1496</v>
      </c>
      <c r="B46" s="88">
        <v>0</v>
      </c>
    </row>
    <row r="47" spans="1:2" ht="18" customHeight="1">
      <c r="A47" s="87" t="s">
        <v>1497</v>
      </c>
      <c r="B47" s="88">
        <v>50</v>
      </c>
    </row>
    <row r="48" spans="1:2" ht="18" customHeight="1">
      <c r="A48" s="87" t="s">
        <v>1410</v>
      </c>
      <c r="B48" s="88">
        <v>0</v>
      </c>
    </row>
    <row r="49" spans="1:2" ht="19.5" customHeight="1">
      <c r="A49" s="87" t="s">
        <v>1426</v>
      </c>
      <c r="B49" s="88">
        <v>0</v>
      </c>
    </row>
    <row r="50" spans="1:2" ht="19.5" customHeight="1">
      <c r="A50" s="85" t="s">
        <v>1442</v>
      </c>
      <c r="B50" s="88">
        <v>0</v>
      </c>
    </row>
    <row r="51" spans="1:2" ht="19.5" customHeight="1">
      <c r="A51" s="85"/>
      <c r="B51" s="88"/>
    </row>
    <row r="52" spans="1:2" ht="19.5" customHeight="1">
      <c r="A52" s="90" t="s">
        <v>110</v>
      </c>
      <c r="B52" s="89">
        <f>SUM(B5,B9,B13,B16,B27,B33,B42,B44,B48,B49,B50)</f>
        <v>23543</v>
      </c>
    </row>
    <row r="53" ht="19.5" customHeight="1"/>
    <row r="54" ht="19.5" customHeight="1"/>
  </sheetData>
  <sheetProtection/>
  <mergeCells count="3">
    <mergeCell ref="A1:B1"/>
    <mergeCell ref="A3:A4"/>
    <mergeCell ref="B3:B4"/>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I78"/>
  <sheetViews>
    <sheetView workbookViewId="0" topLeftCell="A1">
      <selection activeCell="A2" sqref="A1:I65536"/>
    </sheetView>
  </sheetViews>
  <sheetFormatPr defaultColWidth="8.00390625" defaultRowHeight="14.25"/>
  <cols>
    <col min="1" max="1" width="22.50390625" style="61" customWidth="1"/>
    <col min="2" max="3" width="11.625" style="61" customWidth="1"/>
    <col min="4" max="4" width="11.625" style="62" customWidth="1"/>
    <col min="5" max="5" width="12.875" style="62" customWidth="1"/>
    <col min="6" max="9" width="11.625" style="61" customWidth="1"/>
    <col min="10" max="16384" width="8.00390625" style="61" customWidth="1"/>
  </cols>
  <sheetData>
    <row r="1" spans="1:9" ht="37.5" customHeight="1">
      <c r="A1" s="63" t="s">
        <v>1498</v>
      </c>
      <c r="B1" s="63"/>
      <c r="C1" s="63"/>
      <c r="D1" s="63"/>
      <c r="E1" s="63"/>
      <c r="F1" s="63"/>
      <c r="G1" s="63"/>
      <c r="H1" s="63"/>
      <c r="I1" s="63"/>
    </row>
    <row r="2" spans="2:9" ht="26.25" customHeight="1">
      <c r="B2" s="64"/>
      <c r="C2" s="64"/>
      <c r="I2" s="75" t="s">
        <v>29</v>
      </c>
    </row>
    <row r="3" spans="1:9" ht="36.75" customHeight="1">
      <c r="A3" s="65" t="s">
        <v>203</v>
      </c>
      <c r="B3" s="66" t="s">
        <v>174</v>
      </c>
      <c r="C3" s="65" t="s">
        <v>1499</v>
      </c>
      <c r="D3" s="65"/>
      <c r="E3" s="65"/>
      <c r="F3" s="65"/>
      <c r="G3" s="65" t="s">
        <v>1500</v>
      </c>
      <c r="H3" s="65"/>
      <c r="I3" s="65"/>
    </row>
    <row r="4" spans="1:9" ht="34.5" customHeight="1">
      <c r="A4" s="67"/>
      <c r="B4" s="68"/>
      <c r="C4" s="67" t="s">
        <v>1253</v>
      </c>
      <c r="D4" s="67" t="s">
        <v>1501</v>
      </c>
      <c r="E4" s="67" t="s">
        <v>1502</v>
      </c>
      <c r="F4" s="67" t="s">
        <v>1503</v>
      </c>
      <c r="G4" s="67" t="s">
        <v>1253</v>
      </c>
      <c r="H4" s="67" t="s">
        <v>1504</v>
      </c>
      <c r="I4" s="67" t="s">
        <v>1505</v>
      </c>
    </row>
    <row r="5" spans="1:9" ht="39" customHeight="1">
      <c r="A5" s="69" t="s">
        <v>1506</v>
      </c>
      <c r="B5" s="70">
        <f>C5+G5</f>
        <v>146364</v>
      </c>
      <c r="C5" s="70">
        <f>SUM(D5:F5)</f>
        <v>124115</v>
      </c>
      <c r="D5" s="70">
        <v>118958</v>
      </c>
      <c r="E5" s="70">
        <v>4594</v>
      </c>
      <c r="F5" s="70">
        <v>563</v>
      </c>
      <c r="G5" s="70">
        <f>SUM(H5:I5)</f>
        <v>22249</v>
      </c>
      <c r="H5" s="70">
        <v>22249</v>
      </c>
      <c r="I5" s="70"/>
    </row>
    <row r="6" spans="1:9" ht="39" customHeight="1">
      <c r="A6" s="69" t="s">
        <v>1507</v>
      </c>
      <c r="B6" s="70">
        <f>C6+G6</f>
        <v>145754</v>
      </c>
      <c r="C6" s="70">
        <f>SUM(D6:F6)</f>
        <v>123505</v>
      </c>
      <c r="D6" s="70">
        <v>118958</v>
      </c>
      <c r="E6" s="70">
        <v>3984</v>
      </c>
      <c r="F6" s="70">
        <v>563</v>
      </c>
      <c r="G6" s="70">
        <f>SUM(H6:I6)</f>
        <v>22249</v>
      </c>
      <c r="H6" s="70">
        <v>22249</v>
      </c>
      <c r="I6" s="70"/>
    </row>
    <row r="7" spans="1:9" ht="24.75" customHeight="1">
      <c r="A7" s="71" t="s">
        <v>1508</v>
      </c>
      <c r="B7" s="72"/>
      <c r="C7" s="72"/>
      <c r="D7" s="72"/>
      <c r="E7" s="72"/>
      <c r="F7" s="72"/>
      <c r="G7" s="72"/>
      <c r="H7" s="72"/>
      <c r="I7" s="72"/>
    </row>
    <row r="8" ht="26.25" customHeight="1">
      <c r="A8" s="73" t="s">
        <v>1509</v>
      </c>
    </row>
    <row r="9" ht="18.75">
      <c r="A9" s="74"/>
    </row>
    <row r="10" ht="18.75">
      <c r="A10" s="74"/>
    </row>
    <row r="11" ht="18.75">
      <c r="A11" s="74"/>
    </row>
    <row r="12" ht="18.75">
      <c r="A12" s="74"/>
    </row>
    <row r="13" ht="18.75">
      <c r="A13" s="74"/>
    </row>
    <row r="14" ht="18.75">
      <c r="A14" s="74"/>
    </row>
    <row r="15" ht="18.75">
      <c r="A15" s="74"/>
    </row>
    <row r="16" ht="18.75">
      <c r="A16" s="74"/>
    </row>
    <row r="17" ht="18.75">
      <c r="A17" s="74"/>
    </row>
    <row r="18" ht="18.75">
      <c r="A18" s="74"/>
    </row>
    <row r="19" ht="18.75">
      <c r="A19" s="74"/>
    </row>
    <row r="20" ht="18.75">
      <c r="A20" s="74"/>
    </row>
    <row r="21" ht="18.75">
      <c r="A21" s="74"/>
    </row>
    <row r="22" ht="18.75">
      <c r="A22" s="74"/>
    </row>
    <row r="23" ht="18.75">
      <c r="A23" s="74"/>
    </row>
    <row r="24" ht="18.75">
      <c r="A24" s="74"/>
    </row>
    <row r="25" ht="18.75">
      <c r="A25" s="74"/>
    </row>
    <row r="26" ht="18.75">
      <c r="A26" s="74"/>
    </row>
    <row r="27" ht="18.75">
      <c r="A27" s="74"/>
    </row>
    <row r="28" ht="18.75">
      <c r="A28" s="74"/>
    </row>
    <row r="29" ht="18.75">
      <c r="A29" s="74"/>
    </row>
    <row r="30" ht="18.75">
      <c r="A30" s="74"/>
    </row>
    <row r="31" ht="18.75">
      <c r="A31" s="74"/>
    </row>
    <row r="32" ht="18.75">
      <c r="A32" s="74"/>
    </row>
    <row r="33" ht="18.75">
      <c r="A33" s="74"/>
    </row>
    <row r="34" ht="18.75">
      <c r="A34" s="74"/>
    </row>
    <row r="35" ht="18.75">
      <c r="A35" s="74"/>
    </row>
    <row r="36" ht="18.75">
      <c r="A36" s="74"/>
    </row>
    <row r="37" ht="18.75">
      <c r="A37" s="74"/>
    </row>
    <row r="38" ht="18.75">
      <c r="A38" s="74"/>
    </row>
    <row r="39" ht="18.75">
      <c r="A39" s="74"/>
    </row>
    <row r="40" ht="18.75">
      <c r="A40" s="74"/>
    </row>
    <row r="41" ht="18.75">
      <c r="A41" s="74"/>
    </row>
    <row r="42" ht="18.75">
      <c r="A42" s="74"/>
    </row>
    <row r="43" ht="18.75">
      <c r="A43" s="74"/>
    </row>
    <row r="44" ht="18.75">
      <c r="A44" s="74"/>
    </row>
    <row r="45" ht="18.75">
      <c r="A45" s="74"/>
    </row>
    <row r="46" ht="18.75">
      <c r="A46" s="74"/>
    </row>
    <row r="47" ht="18.75">
      <c r="A47" s="74"/>
    </row>
    <row r="48" ht="18.75">
      <c r="A48" s="74"/>
    </row>
    <row r="49" ht="18.75">
      <c r="A49" s="74"/>
    </row>
    <row r="50" ht="18.75">
      <c r="A50" s="74"/>
    </row>
    <row r="51" ht="18.75">
      <c r="A51" s="74"/>
    </row>
    <row r="52" ht="18.75">
      <c r="A52" s="74"/>
    </row>
    <row r="53" ht="18.75">
      <c r="A53" s="74"/>
    </row>
    <row r="54" ht="18.75">
      <c r="A54" s="74"/>
    </row>
    <row r="55" ht="18.75">
      <c r="A55" s="74"/>
    </row>
    <row r="56" ht="18.75">
      <c r="A56" s="74"/>
    </row>
    <row r="57" ht="18.75">
      <c r="A57" s="74"/>
    </row>
    <row r="58" ht="18.75">
      <c r="A58" s="74"/>
    </row>
    <row r="59" ht="18.75">
      <c r="A59" s="74"/>
    </row>
    <row r="60" ht="18.75">
      <c r="A60" s="74"/>
    </row>
    <row r="61" ht="18.75">
      <c r="A61" s="74"/>
    </row>
    <row r="62" ht="18.75">
      <c r="A62" s="74"/>
    </row>
    <row r="63" ht="18.75">
      <c r="A63" s="74"/>
    </row>
    <row r="64" ht="18.75">
      <c r="A64" s="74"/>
    </row>
    <row r="65" ht="18.75">
      <c r="A65" s="74"/>
    </row>
    <row r="66" ht="18.75">
      <c r="A66" s="74"/>
    </row>
    <row r="67" ht="18.75">
      <c r="A67" s="74"/>
    </row>
    <row r="68" ht="18.75">
      <c r="A68" s="74"/>
    </row>
    <row r="69" ht="18.75">
      <c r="A69" s="74"/>
    </row>
    <row r="70" ht="18.75">
      <c r="A70" s="74"/>
    </row>
    <row r="71" ht="18.75">
      <c r="A71" s="74"/>
    </row>
    <row r="72" ht="18.75">
      <c r="A72" s="74"/>
    </row>
    <row r="73" ht="18.75">
      <c r="A73" s="74"/>
    </row>
    <row r="74" ht="18.75">
      <c r="A74" s="74"/>
    </row>
    <row r="75" ht="18.75">
      <c r="A75" s="74"/>
    </row>
    <row r="76" ht="18.75">
      <c r="A76" s="74"/>
    </row>
    <row r="77" ht="18.75">
      <c r="A77" s="74"/>
    </row>
    <row r="78" ht="18.75">
      <c r="A78" s="74"/>
    </row>
  </sheetData>
  <sheetProtection/>
  <mergeCells count="5">
    <mergeCell ref="A1:I1"/>
    <mergeCell ref="C3:F3"/>
    <mergeCell ref="G3:I3"/>
    <mergeCell ref="A3:A4"/>
    <mergeCell ref="B3:B4"/>
  </mergeCells>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I20"/>
  <sheetViews>
    <sheetView workbookViewId="0" topLeftCell="A1">
      <selection activeCell="A2" sqref="A1:I65536"/>
    </sheetView>
  </sheetViews>
  <sheetFormatPr defaultColWidth="8.00390625" defaultRowHeight="14.25"/>
  <cols>
    <col min="1" max="1" width="40.625" style="40" customWidth="1"/>
    <col min="2" max="2" width="19.50390625" style="40" customWidth="1"/>
    <col min="3" max="3" width="15.375" style="40" customWidth="1"/>
    <col min="4" max="4" width="20.00390625" style="40" customWidth="1"/>
    <col min="5" max="5" width="19.375" style="40" customWidth="1"/>
    <col min="6" max="6" width="21.25390625" style="40" customWidth="1"/>
    <col min="7" max="9" width="15.375" style="40" customWidth="1"/>
    <col min="10" max="16384" width="8.00390625" style="41" customWidth="1"/>
  </cols>
  <sheetData>
    <row r="1" spans="1:9" ht="42.75" customHeight="1">
      <c r="A1" s="42" t="s">
        <v>1510</v>
      </c>
      <c r="B1" s="43"/>
      <c r="C1" s="43"/>
      <c r="D1" s="44"/>
      <c r="E1" s="43"/>
      <c r="F1" s="43"/>
      <c r="G1" s="43"/>
      <c r="H1" s="43"/>
      <c r="I1" s="43"/>
    </row>
    <row r="2" spans="1:9" ht="18.75" customHeight="1">
      <c r="A2" s="45"/>
      <c r="B2" s="45"/>
      <c r="C2" s="46"/>
      <c r="D2" s="47"/>
      <c r="E2" s="45"/>
      <c r="F2" s="45"/>
      <c r="G2" s="45"/>
      <c r="H2" s="45"/>
      <c r="I2" s="59" t="s">
        <v>1511</v>
      </c>
    </row>
    <row r="3" spans="1:9" ht="37.5" customHeight="1">
      <c r="A3" s="48" t="s">
        <v>1512</v>
      </c>
      <c r="B3" s="49" t="s">
        <v>174</v>
      </c>
      <c r="C3" s="50" t="s">
        <v>1513</v>
      </c>
      <c r="D3" s="50" t="s">
        <v>1514</v>
      </c>
      <c r="E3" s="51" t="s">
        <v>1515</v>
      </c>
      <c r="F3" s="52" t="s">
        <v>1516</v>
      </c>
      <c r="G3" s="52" t="s">
        <v>1517</v>
      </c>
      <c r="H3" s="52" t="s">
        <v>1518</v>
      </c>
      <c r="I3" s="49" t="s">
        <v>1519</v>
      </c>
    </row>
    <row r="4" spans="1:9" ht="25.5" customHeight="1">
      <c r="A4" s="53" t="s">
        <v>1520</v>
      </c>
      <c r="B4" s="54">
        <f>C4+D4+E4+F4+G4+H4+I4</f>
        <v>138684891.46</v>
      </c>
      <c r="C4" s="55">
        <v>0</v>
      </c>
      <c r="D4" s="55">
        <v>138684891.46</v>
      </c>
      <c r="E4" s="54">
        <v>0</v>
      </c>
      <c r="F4" s="54">
        <v>0</v>
      </c>
      <c r="G4" s="54">
        <v>0</v>
      </c>
      <c r="H4" s="54">
        <v>0</v>
      </c>
      <c r="I4" s="60">
        <v>0</v>
      </c>
    </row>
    <row r="5" spans="1:9" ht="25.5" customHeight="1">
      <c r="A5" s="56" t="s">
        <v>1521</v>
      </c>
      <c r="B5" s="54">
        <f>C5+D5+E5+F5+G5+H5+I5</f>
        <v>14444400</v>
      </c>
      <c r="C5" s="54">
        <v>0</v>
      </c>
      <c r="D5" s="54">
        <v>14444400</v>
      </c>
      <c r="E5" s="54">
        <v>0</v>
      </c>
      <c r="F5" s="54">
        <v>0</v>
      </c>
      <c r="G5" s="54">
        <v>0</v>
      </c>
      <c r="H5" s="54">
        <v>0</v>
      </c>
      <c r="I5" s="60">
        <v>0</v>
      </c>
    </row>
    <row r="6" spans="1:9" ht="25.5" customHeight="1">
      <c r="A6" s="56" t="s">
        <v>1522</v>
      </c>
      <c r="B6" s="54">
        <f>C6+D6+E6+F6+G6+H6+I6</f>
        <v>123418862</v>
      </c>
      <c r="C6" s="54">
        <v>0</v>
      </c>
      <c r="D6" s="54">
        <v>123418862</v>
      </c>
      <c r="E6" s="54">
        <v>0</v>
      </c>
      <c r="F6" s="54">
        <v>0</v>
      </c>
      <c r="G6" s="54">
        <v>0</v>
      </c>
      <c r="H6" s="54">
        <v>0</v>
      </c>
      <c r="I6" s="60">
        <v>0</v>
      </c>
    </row>
    <row r="7" spans="1:9" ht="25.5" customHeight="1">
      <c r="A7" s="57" t="s">
        <v>1523</v>
      </c>
      <c r="B7" s="54">
        <f>C7+D7+E7+F7+G7+H7+I7</f>
        <v>100037.19</v>
      </c>
      <c r="C7" s="54">
        <v>0</v>
      </c>
      <c r="D7" s="54">
        <v>100037.19</v>
      </c>
      <c r="E7" s="54">
        <v>0</v>
      </c>
      <c r="F7" s="54">
        <v>0</v>
      </c>
      <c r="G7" s="54">
        <v>0</v>
      </c>
      <c r="H7" s="54">
        <v>0</v>
      </c>
      <c r="I7" s="60">
        <v>0</v>
      </c>
    </row>
    <row r="8" spans="1:9" ht="25.5" customHeight="1">
      <c r="A8" s="57" t="s">
        <v>1524</v>
      </c>
      <c r="B8" s="54">
        <f>C8+D8</f>
        <v>0</v>
      </c>
      <c r="C8" s="54">
        <v>0</v>
      </c>
      <c r="D8" s="54">
        <v>0</v>
      </c>
      <c r="E8" s="58"/>
      <c r="F8" s="54"/>
      <c r="G8" s="54"/>
      <c r="H8" s="54"/>
      <c r="I8" s="54"/>
    </row>
    <row r="9" spans="1:9" ht="25.5" customHeight="1">
      <c r="A9" s="57" t="s">
        <v>1525</v>
      </c>
      <c r="B9" s="54">
        <f>C9+D9+E9+F9+I9</f>
        <v>2080.75</v>
      </c>
      <c r="C9" s="54">
        <v>0</v>
      </c>
      <c r="D9" s="54">
        <v>2080.75</v>
      </c>
      <c r="E9" s="54">
        <v>0</v>
      </c>
      <c r="F9" s="54">
        <v>0</v>
      </c>
      <c r="G9" s="54"/>
      <c r="H9" s="54"/>
      <c r="I9" s="54">
        <v>0</v>
      </c>
    </row>
    <row r="10" spans="1:9" ht="25.5" customHeight="1">
      <c r="A10" s="57" t="s">
        <v>1526</v>
      </c>
      <c r="B10" s="54">
        <f>C10+D10+E10+F10+G10+H10+I10</f>
        <v>719511.52</v>
      </c>
      <c r="C10" s="54">
        <v>0</v>
      </c>
      <c r="D10" s="54">
        <v>719511.52</v>
      </c>
      <c r="E10" s="54">
        <v>0</v>
      </c>
      <c r="F10" s="54">
        <v>0</v>
      </c>
      <c r="G10" s="54">
        <v>0</v>
      </c>
      <c r="H10" s="54">
        <v>0</v>
      </c>
      <c r="I10" s="54">
        <v>0</v>
      </c>
    </row>
    <row r="11" spans="1:9" ht="25.5" customHeight="1">
      <c r="A11" s="57" t="s">
        <v>1527</v>
      </c>
      <c r="B11" s="54">
        <f>C11</f>
        <v>0</v>
      </c>
      <c r="C11" s="54">
        <v>0</v>
      </c>
      <c r="D11" s="54"/>
      <c r="E11" s="54"/>
      <c r="F11" s="54"/>
      <c r="G11" s="54"/>
      <c r="H11" s="54"/>
      <c r="I11" s="54"/>
    </row>
    <row r="12" spans="1:9" ht="25.5" customHeight="1">
      <c r="A12" s="57" t="s">
        <v>1528</v>
      </c>
      <c r="B12" s="54">
        <f>C12</f>
        <v>0</v>
      </c>
      <c r="C12" s="54">
        <v>0</v>
      </c>
      <c r="D12" s="54"/>
      <c r="E12" s="54"/>
      <c r="F12" s="54"/>
      <c r="G12" s="54"/>
      <c r="H12" s="54"/>
      <c r="I12" s="54"/>
    </row>
    <row r="13" spans="1:9" ht="25.5" customHeight="1">
      <c r="A13" s="56" t="s">
        <v>1529</v>
      </c>
      <c r="B13" s="54">
        <f>C13+D13+E13+F13+G13+H13+I13</f>
        <v>127602087.55</v>
      </c>
      <c r="C13" s="54">
        <v>0</v>
      </c>
      <c r="D13" s="54">
        <v>127602087.55</v>
      </c>
      <c r="E13" s="54">
        <v>0</v>
      </c>
      <c r="F13" s="54">
        <v>0</v>
      </c>
      <c r="G13" s="54">
        <v>0</v>
      </c>
      <c r="H13" s="54">
        <v>0</v>
      </c>
      <c r="I13" s="54">
        <v>0</v>
      </c>
    </row>
    <row r="14" spans="1:9" ht="25.5" customHeight="1">
      <c r="A14" s="56" t="s">
        <v>1530</v>
      </c>
      <c r="B14" s="54">
        <f>C14+D14+E14+F14+G14+H14+I14</f>
        <v>127517851.19</v>
      </c>
      <c r="C14" s="54">
        <v>0</v>
      </c>
      <c r="D14" s="54">
        <v>127517851.19</v>
      </c>
      <c r="E14" s="54">
        <v>0</v>
      </c>
      <c r="F14" s="54">
        <v>0</v>
      </c>
      <c r="G14" s="54">
        <v>0</v>
      </c>
      <c r="H14" s="54">
        <v>0</v>
      </c>
      <c r="I14" s="54">
        <v>0</v>
      </c>
    </row>
    <row r="15" spans="1:9" ht="25.5" customHeight="1">
      <c r="A15" s="56" t="s">
        <v>1531</v>
      </c>
      <c r="B15" s="54">
        <f>C15+D15+E15+F15+I15</f>
        <v>6204.36</v>
      </c>
      <c r="C15" s="54">
        <v>0</v>
      </c>
      <c r="D15" s="54">
        <v>6204.36</v>
      </c>
      <c r="E15" s="54">
        <v>0</v>
      </c>
      <c r="F15" s="54">
        <v>0</v>
      </c>
      <c r="G15" s="54"/>
      <c r="H15" s="54"/>
      <c r="I15" s="54">
        <v>0</v>
      </c>
    </row>
    <row r="16" spans="1:9" ht="25.5" customHeight="1">
      <c r="A16" s="57" t="s">
        <v>1532</v>
      </c>
      <c r="B16" s="54">
        <f>C16+D16+E16+F16+G16+H16+I16</f>
        <v>78032</v>
      </c>
      <c r="C16" s="54">
        <v>0</v>
      </c>
      <c r="D16" s="54">
        <v>78032</v>
      </c>
      <c r="E16" s="54">
        <v>0</v>
      </c>
      <c r="F16" s="54">
        <v>0</v>
      </c>
      <c r="G16" s="54">
        <v>0</v>
      </c>
      <c r="H16" s="54">
        <v>0</v>
      </c>
      <c r="I16" s="54">
        <v>0</v>
      </c>
    </row>
    <row r="17" spans="1:9" ht="25.5" customHeight="1">
      <c r="A17" s="57" t="s">
        <v>1533</v>
      </c>
      <c r="B17" s="54">
        <f>C17</f>
        <v>0</v>
      </c>
      <c r="C17" s="54">
        <v>0</v>
      </c>
      <c r="D17" s="54"/>
      <c r="E17" s="54"/>
      <c r="F17" s="54"/>
      <c r="G17" s="54"/>
      <c r="H17" s="54"/>
      <c r="I17" s="54"/>
    </row>
    <row r="18" spans="1:9" ht="25.5" customHeight="1">
      <c r="A18" s="57" t="s">
        <v>1534</v>
      </c>
      <c r="B18" s="54">
        <f>C18</f>
        <v>0</v>
      </c>
      <c r="C18" s="54">
        <v>0</v>
      </c>
      <c r="D18" s="54"/>
      <c r="E18" s="54"/>
      <c r="F18" s="54"/>
      <c r="G18" s="54"/>
      <c r="H18" s="54"/>
      <c r="I18" s="54"/>
    </row>
    <row r="19" spans="1:9" ht="25.5" customHeight="1">
      <c r="A19" s="53" t="s">
        <v>1535</v>
      </c>
      <c r="B19" s="54">
        <f>C19+D19+E19+F19+G19+H19+I19</f>
        <v>11082803.91</v>
      </c>
      <c r="C19" s="54">
        <v>0</v>
      </c>
      <c r="D19" s="54">
        <v>11082803.91</v>
      </c>
      <c r="E19" s="54">
        <v>0</v>
      </c>
      <c r="F19" s="54">
        <v>0</v>
      </c>
      <c r="G19" s="54">
        <v>0</v>
      </c>
      <c r="H19" s="54">
        <v>0</v>
      </c>
      <c r="I19" s="60">
        <v>0</v>
      </c>
    </row>
    <row r="20" spans="1:9" ht="25.5" customHeight="1">
      <c r="A20" s="56" t="s">
        <v>1536</v>
      </c>
      <c r="B20" s="54">
        <f>C20+D20+E20+F20+G20+H20+I20</f>
        <v>129199128.55</v>
      </c>
      <c r="C20" s="54">
        <v>0</v>
      </c>
      <c r="D20" s="54">
        <v>129199128.55</v>
      </c>
      <c r="E20" s="54">
        <v>0</v>
      </c>
      <c r="F20" s="54">
        <v>0</v>
      </c>
      <c r="G20" s="54">
        <v>0</v>
      </c>
      <c r="H20" s="54">
        <v>0</v>
      </c>
      <c r="I20" s="60">
        <v>0</v>
      </c>
    </row>
  </sheetData>
  <sheetProtection/>
  <mergeCells count="1">
    <mergeCell ref="A1:I1"/>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J6"/>
  <sheetViews>
    <sheetView workbookViewId="0" topLeftCell="A1">
      <selection activeCell="A2" sqref="A1:J65536"/>
    </sheetView>
  </sheetViews>
  <sheetFormatPr defaultColWidth="8.00390625" defaultRowHeight="14.25"/>
  <cols>
    <col min="1" max="1" width="8.00390625" style="27" customWidth="1"/>
    <col min="2" max="2" width="8.875" style="27" customWidth="1"/>
    <col min="3" max="3" width="14.375" style="27" customWidth="1"/>
    <col min="4" max="4" width="7.625" style="27" customWidth="1"/>
    <col min="5" max="5" width="12.75390625" style="27" customWidth="1"/>
    <col min="6" max="6" width="16.75390625" style="27" customWidth="1"/>
    <col min="7" max="7" width="11.625" style="27" customWidth="1"/>
    <col min="8" max="8" width="10.875" style="27" customWidth="1"/>
    <col min="9" max="9" width="11.00390625" style="27" customWidth="1"/>
    <col min="10" max="10" width="12.625" style="27" customWidth="1"/>
    <col min="11" max="16384" width="8.00390625" style="27" customWidth="1"/>
  </cols>
  <sheetData>
    <row r="1" spans="1:10" ht="37.5" customHeight="1">
      <c r="A1" s="28" t="s">
        <v>1537</v>
      </c>
      <c r="B1" s="28"/>
      <c r="C1" s="28"/>
      <c r="D1" s="28"/>
      <c r="E1" s="28"/>
      <c r="F1" s="28"/>
      <c r="G1" s="28"/>
      <c r="H1" s="28"/>
      <c r="I1" s="28"/>
      <c r="J1" s="28"/>
    </row>
    <row r="2" spans="2:10" ht="22.5" customHeight="1">
      <c r="B2" s="29" t="s">
        <v>1246</v>
      </c>
      <c r="C2" s="29"/>
      <c r="D2" s="29"/>
      <c r="E2" s="29"/>
      <c r="F2" s="29" t="s">
        <v>1246</v>
      </c>
      <c r="G2" s="30" t="s">
        <v>1246</v>
      </c>
      <c r="H2" s="30" t="s">
        <v>1246</v>
      </c>
      <c r="I2" s="30" t="s">
        <v>1246</v>
      </c>
      <c r="J2" s="39" t="s">
        <v>1511</v>
      </c>
    </row>
    <row r="3" spans="1:10" ht="31.5" customHeight="1">
      <c r="A3" s="31" t="s">
        <v>1538</v>
      </c>
      <c r="B3" s="31" t="s">
        <v>1539</v>
      </c>
      <c r="C3" s="32" t="s">
        <v>1540</v>
      </c>
      <c r="D3" s="33" t="s">
        <v>1541</v>
      </c>
      <c r="E3" s="33" t="s">
        <v>1542</v>
      </c>
      <c r="F3" s="33" t="s">
        <v>1543</v>
      </c>
      <c r="G3" s="33" t="s">
        <v>1544</v>
      </c>
      <c r="H3" s="33"/>
      <c r="I3" s="33"/>
      <c r="J3" s="33"/>
    </row>
    <row r="4" spans="1:10" ht="31.5" customHeight="1">
      <c r="A4" s="31"/>
      <c r="B4" s="31"/>
      <c r="C4" s="32"/>
      <c r="D4" s="33"/>
      <c r="E4" s="33"/>
      <c r="F4" s="33"/>
      <c r="G4" s="33" t="s">
        <v>174</v>
      </c>
      <c r="H4" s="33" t="s">
        <v>1545</v>
      </c>
      <c r="I4" s="33" t="s">
        <v>175</v>
      </c>
      <c r="J4" s="33" t="s">
        <v>83</v>
      </c>
    </row>
    <row r="5" spans="1:10" ht="31.5" customHeight="1">
      <c r="A5" s="34"/>
      <c r="B5" s="35" t="s">
        <v>1246</v>
      </c>
      <c r="C5" s="36" t="s">
        <v>1246</v>
      </c>
      <c r="D5" s="37" t="s">
        <v>1246</v>
      </c>
      <c r="E5" s="37" t="s">
        <v>1546</v>
      </c>
      <c r="F5" s="38" t="s">
        <v>1246</v>
      </c>
      <c r="G5" s="38">
        <v>10000000</v>
      </c>
      <c r="H5" s="38" t="s">
        <v>1246</v>
      </c>
      <c r="I5" s="38">
        <v>10000000</v>
      </c>
      <c r="J5" s="38"/>
    </row>
    <row r="6" spans="1:10" ht="31.5" customHeight="1">
      <c r="A6" s="31" t="s">
        <v>1547</v>
      </c>
      <c r="B6" s="35" t="s">
        <v>1548</v>
      </c>
      <c r="C6" s="36" t="s">
        <v>1549</v>
      </c>
      <c r="D6" s="38">
        <v>2130505</v>
      </c>
      <c r="E6" s="37" t="s">
        <v>1550</v>
      </c>
      <c r="F6" s="37" t="s">
        <v>1551</v>
      </c>
      <c r="G6" s="38">
        <v>10000000</v>
      </c>
      <c r="H6" s="38" t="s">
        <v>1246</v>
      </c>
      <c r="I6" s="38">
        <v>10000000</v>
      </c>
      <c r="J6" s="38" t="s">
        <v>1246</v>
      </c>
    </row>
  </sheetData>
  <sheetProtection/>
  <mergeCells count="9">
    <mergeCell ref="A1:J1"/>
    <mergeCell ref="B2:E2"/>
    <mergeCell ref="G3:J3"/>
    <mergeCell ref="A3:A4"/>
    <mergeCell ref="B3:B4"/>
    <mergeCell ref="C3:C4"/>
    <mergeCell ref="D3:D4"/>
    <mergeCell ref="E3:E4"/>
    <mergeCell ref="F3:F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55"/>
  <sheetViews>
    <sheetView workbookViewId="0" topLeftCell="A1">
      <selection activeCell="A2" sqref="A1:E65536"/>
    </sheetView>
  </sheetViews>
  <sheetFormatPr defaultColWidth="7.875" defaultRowHeight="14.25"/>
  <cols>
    <col min="1" max="1" width="30.75390625" style="296" customWidth="1"/>
    <col min="2" max="2" width="19.875" style="292" customWidth="1"/>
    <col min="3" max="3" width="19.25390625" style="292" customWidth="1"/>
    <col min="4" max="5" width="19.25390625" style="296" customWidth="1"/>
    <col min="6" max="6" width="2.75390625" style="297" customWidth="1"/>
    <col min="7" max="16384" width="7.875" style="296" customWidth="1"/>
  </cols>
  <sheetData>
    <row r="1" spans="1:6" s="292" customFormat="1" ht="33" customHeight="1">
      <c r="A1" s="261" t="s">
        <v>28</v>
      </c>
      <c r="B1" s="261"/>
      <c r="C1" s="261"/>
      <c r="D1" s="261"/>
      <c r="E1" s="261"/>
      <c r="F1" s="298"/>
    </row>
    <row r="2" spans="1:6" s="292" customFormat="1" ht="14.25" customHeight="1">
      <c r="A2" s="299"/>
      <c r="B2" s="299"/>
      <c r="C2" s="300"/>
      <c r="D2" s="300"/>
      <c r="E2" s="281" t="s">
        <v>29</v>
      </c>
      <c r="F2" s="298"/>
    </row>
    <row r="3" spans="1:6" s="259" customFormat="1" ht="21.75" customHeight="1">
      <c r="A3" s="283" t="s">
        <v>30</v>
      </c>
      <c r="B3" s="283" t="s">
        <v>31</v>
      </c>
      <c r="C3" s="283" t="s">
        <v>32</v>
      </c>
      <c r="D3" s="284" t="s">
        <v>33</v>
      </c>
      <c r="E3" s="284"/>
      <c r="F3" s="301"/>
    </row>
    <row r="4" spans="1:6" s="259" customFormat="1" ht="21.75" customHeight="1">
      <c r="A4" s="285"/>
      <c r="B4" s="285"/>
      <c r="C4" s="285"/>
      <c r="D4" s="284" t="s">
        <v>34</v>
      </c>
      <c r="E4" s="284" t="s">
        <v>35</v>
      </c>
      <c r="F4" s="301"/>
    </row>
    <row r="5" spans="1:6" s="293" customFormat="1" ht="24" customHeight="1">
      <c r="A5" s="302" t="s">
        <v>36</v>
      </c>
      <c r="B5" s="303">
        <f>SUM(B6,B21)</f>
        <v>103540</v>
      </c>
      <c r="C5" s="304">
        <f>SUM(C6,C21)</f>
        <v>111800</v>
      </c>
      <c r="D5" s="305">
        <f>C5-B5</f>
        <v>8260</v>
      </c>
      <c r="E5" s="306">
        <f aca="true" t="shared" si="0" ref="E5:E27">D5/B5*100</f>
        <v>7.977593200695384</v>
      </c>
      <c r="F5" s="307"/>
    </row>
    <row r="6" spans="1:6" s="294" customFormat="1" ht="24" customHeight="1">
      <c r="A6" s="308" t="s">
        <v>37</v>
      </c>
      <c r="B6" s="309">
        <f>SUM(B7:B20)</f>
        <v>92808</v>
      </c>
      <c r="C6" s="304">
        <f>SUM(C7:C20)</f>
        <v>78500</v>
      </c>
      <c r="D6" s="305">
        <f aca="true" t="shared" si="1" ref="D6:D27">C6-B6</f>
        <v>-14308</v>
      </c>
      <c r="E6" s="306">
        <f t="shared" si="0"/>
        <v>-15.41677441599862</v>
      </c>
      <c r="F6" s="310"/>
    </row>
    <row r="7" spans="1:6" s="294" customFormat="1" ht="24" customHeight="1">
      <c r="A7" s="308" t="s">
        <v>38</v>
      </c>
      <c r="B7" s="311">
        <v>26579</v>
      </c>
      <c r="C7" s="309">
        <v>34034</v>
      </c>
      <c r="D7" s="305">
        <f t="shared" si="1"/>
        <v>7455</v>
      </c>
      <c r="E7" s="306">
        <f t="shared" si="0"/>
        <v>28.048459309981567</v>
      </c>
      <c r="F7" s="310"/>
    </row>
    <row r="8" spans="1:6" s="294" customFormat="1" ht="24" customHeight="1">
      <c r="A8" s="308" t="s">
        <v>39</v>
      </c>
      <c r="B8" s="311">
        <v>7000</v>
      </c>
      <c r="C8" s="309">
        <v>8963</v>
      </c>
      <c r="D8" s="305">
        <f t="shared" si="1"/>
        <v>1963</v>
      </c>
      <c r="E8" s="306">
        <f t="shared" si="0"/>
        <v>28.04285714285714</v>
      </c>
      <c r="F8" s="310"/>
    </row>
    <row r="9" spans="1:6" s="294" customFormat="1" ht="24" customHeight="1">
      <c r="A9" s="308" t="s">
        <v>40</v>
      </c>
      <c r="B9" s="311">
        <v>1338</v>
      </c>
      <c r="C9" s="309">
        <v>1713</v>
      </c>
      <c r="D9" s="305">
        <f t="shared" si="1"/>
        <v>375</v>
      </c>
      <c r="E9" s="306">
        <f t="shared" si="0"/>
        <v>28.02690582959641</v>
      </c>
      <c r="F9" s="310"/>
    </row>
    <row r="10" spans="1:6" s="294" customFormat="1" ht="24" customHeight="1">
      <c r="A10" s="308" t="s">
        <v>41</v>
      </c>
      <c r="B10" s="311">
        <v>8230</v>
      </c>
      <c r="C10" s="309">
        <v>11810</v>
      </c>
      <c r="D10" s="305">
        <f t="shared" si="1"/>
        <v>3580</v>
      </c>
      <c r="E10" s="306">
        <f t="shared" si="0"/>
        <v>43.49939246658566</v>
      </c>
      <c r="F10" s="310"/>
    </row>
    <row r="11" spans="1:6" s="294" customFormat="1" ht="24" customHeight="1">
      <c r="A11" s="308" t="s">
        <v>42</v>
      </c>
      <c r="B11" s="311">
        <v>2224</v>
      </c>
      <c r="C11" s="309">
        <v>3000</v>
      </c>
      <c r="D11" s="305">
        <f t="shared" si="1"/>
        <v>776</v>
      </c>
      <c r="E11" s="306">
        <f t="shared" si="0"/>
        <v>34.89208633093525</v>
      </c>
      <c r="F11" s="310"/>
    </row>
    <row r="12" spans="1:6" s="295" customFormat="1" ht="24" customHeight="1">
      <c r="A12" s="308" t="s">
        <v>43</v>
      </c>
      <c r="B12" s="311">
        <v>1995</v>
      </c>
      <c r="C12" s="309">
        <v>2500</v>
      </c>
      <c r="D12" s="305">
        <f t="shared" si="1"/>
        <v>505</v>
      </c>
      <c r="E12" s="306">
        <f t="shared" si="0"/>
        <v>25.31328320802005</v>
      </c>
      <c r="F12" s="310"/>
    </row>
    <row r="13" spans="1:6" s="295" customFormat="1" ht="24" customHeight="1">
      <c r="A13" s="308" t="s">
        <v>44</v>
      </c>
      <c r="B13" s="311">
        <v>942</v>
      </c>
      <c r="C13" s="309">
        <v>980</v>
      </c>
      <c r="D13" s="305">
        <f t="shared" si="1"/>
        <v>38</v>
      </c>
      <c r="E13" s="306">
        <f t="shared" si="0"/>
        <v>4.033970276008493</v>
      </c>
      <c r="F13" s="310"/>
    </row>
    <row r="14" spans="1:6" s="295" customFormat="1" ht="24" customHeight="1">
      <c r="A14" s="308" t="s">
        <v>45</v>
      </c>
      <c r="B14" s="311">
        <v>4556</v>
      </c>
      <c r="C14" s="309">
        <v>4700</v>
      </c>
      <c r="D14" s="305">
        <f t="shared" si="1"/>
        <v>144</v>
      </c>
      <c r="E14" s="306">
        <f t="shared" si="0"/>
        <v>3.160667251975417</v>
      </c>
      <c r="F14" s="310"/>
    </row>
    <row r="15" spans="1:6" s="295" customFormat="1" ht="24" customHeight="1">
      <c r="A15" s="308" t="s">
        <v>46</v>
      </c>
      <c r="B15" s="311">
        <v>52</v>
      </c>
      <c r="C15" s="309">
        <v>800</v>
      </c>
      <c r="D15" s="305">
        <f t="shared" si="1"/>
        <v>748</v>
      </c>
      <c r="E15" s="306">
        <f t="shared" si="0"/>
        <v>1438.4615384615386</v>
      </c>
      <c r="F15" s="310"/>
    </row>
    <row r="16" spans="1:6" s="295" customFormat="1" ht="24" customHeight="1">
      <c r="A16" s="308" t="s">
        <v>47</v>
      </c>
      <c r="B16" s="311">
        <v>36189</v>
      </c>
      <c r="C16" s="309">
        <v>6000</v>
      </c>
      <c r="D16" s="305">
        <f t="shared" si="1"/>
        <v>-30189</v>
      </c>
      <c r="E16" s="306">
        <f t="shared" si="0"/>
        <v>-83.42037635745669</v>
      </c>
      <c r="F16" s="310"/>
    </row>
    <row r="17" spans="1:6" s="295" customFormat="1" ht="24" customHeight="1">
      <c r="A17" s="308" t="s">
        <v>48</v>
      </c>
      <c r="B17" s="311">
        <v>5</v>
      </c>
      <c r="C17" s="309">
        <v>100</v>
      </c>
      <c r="D17" s="305">
        <f t="shared" si="1"/>
        <v>95</v>
      </c>
      <c r="E17" s="306">
        <f t="shared" si="0"/>
        <v>1900</v>
      </c>
      <c r="F17" s="310"/>
    </row>
    <row r="18" spans="1:6" s="295" customFormat="1" ht="24" customHeight="1">
      <c r="A18" s="269" t="s">
        <v>49</v>
      </c>
      <c r="B18" s="311">
        <v>3133</v>
      </c>
      <c r="C18" s="309">
        <v>3300</v>
      </c>
      <c r="D18" s="305">
        <f t="shared" si="1"/>
        <v>167</v>
      </c>
      <c r="E18" s="306">
        <f t="shared" si="0"/>
        <v>5.330354293009894</v>
      </c>
      <c r="F18" s="310"/>
    </row>
    <row r="19" spans="1:6" s="295" customFormat="1" ht="24" customHeight="1">
      <c r="A19" s="269" t="s">
        <v>50</v>
      </c>
      <c r="B19" s="311">
        <v>565</v>
      </c>
      <c r="C19" s="309">
        <v>600</v>
      </c>
      <c r="D19" s="305">
        <f t="shared" si="1"/>
        <v>35</v>
      </c>
      <c r="E19" s="306">
        <f t="shared" si="0"/>
        <v>6.1946902654867255</v>
      </c>
      <c r="F19" s="310"/>
    </row>
    <row r="20" spans="1:6" s="295" customFormat="1" ht="24" customHeight="1">
      <c r="A20" s="312" t="s">
        <v>51</v>
      </c>
      <c r="B20" s="311"/>
      <c r="C20" s="309"/>
      <c r="D20" s="305">
        <f t="shared" si="1"/>
        <v>0</v>
      </c>
      <c r="E20" s="306" t="e">
        <f t="shared" si="0"/>
        <v>#DIV/0!</v>
      </c>
      <c r="F20" s="310"/>
    </row>
    <row r="21" spans="1:6" s="295" customFormat="1" ht="24" customHeight="1">
      <c r="A21" s="269" t="s">
        <v>52</v>
      </c>
      <c r="B21" s="311">
        <f>SUM(B22:B27)</f>
        <v>10732</v>
      </c>
      <c r="C21" s="304">
        <f>SUM(C22,C23:C27)</f>
        <v>33300</v>
      </c>
      <c r="D21" s="305">
        <f t="shared" si="1"/>
        <v>22568</v>
      </c>
      <c r="E21" s="306">
        <f t="shared" si="0"/>
        <v>210.28699217294076</v>
      </c>
      <c r="F21" s="310"/>
    </row>
    <row r="22" spans="1:6" s="295" customFormat="1" ht="24" customHeight="1">
      <c r="A22" s="269" t="s">
        <v>53</v>
      </c>
      <c r="B22" s="311">
        <v>147</v>
      </c>
      <c r="C22" s="304">
        <v>150</v>
      </c>
      <c r="D22" s="305">
        <f t="shared" si="1"/>
        <v>3</v>
      </c>
      <c r="E22" s="306">
        <f t="shared" si="0"/>
        <v>2.0408163265306123</v>
      </c>
      <c r="F22" s="310"/>
    </row>
    <row r="23" spans="1:6" s="295" customFormat="1" ht="24" customHeight="1">
      <c r="A23" s="269" t="s">
        <v>54</v>
      </c>
      <c r="B23" s="311">
        <v>987</v>
      </c>
      <c r="C23" s="304">
        <v>1000</v>
      </c>
      <c r="D23" s="305">
        <f t="shared" si="1"/>
        <v>13</v>
      </c>
      <c r="E23" s="306">
        <f t="shared" si="0"/>
        <v>1.3171225937183384</v>
      </c>
      <c r="F23" s="310"/>
    </row>
    <row r="24" spans="1:6" s="295" customFormat="1" ht="24" customHeight="1">
      <c r="A24" s="269" t="s">
        <v>55</v>
      </c>
      <c r="B24" s="311">
        <v>7700</v>
      </c>
      <c r="C24" s="304">
        <v>5800</v>
      </c>
      <c r="D24" s="305">
        <f t="shared" si="1"/>
        <v>-1900</v>
      </c>
      <c r="E24" s="306">
        <f t="shared" si="0"/>
        <v>-24.675324675324674</v>
      </c>
      <c r="F24" s="310"/>
    </row>
    <row r="25" spans="1:6" s="295" customFormat="1" ht="24" customHeight="1">
      <c r="A25" s="269" t="s">
        <v>56</v>
      </c>
      <c r="B25" s="311"/>
      <c r="C25" s="304"/>
      <c r="D25" s="305"/>
      <c r="E25" s="306"/>
      <c r="F25" s="310"/>
    </row>
    <row r="26" spans="1:6" s="295" customFormat="1" ht="24" customHeight="1">
      <c r="A26" s="269" t="s">
        <v>57</v>
      </c>
      <c r="B26" s="311">
        <v>1791</v>
      </c>
      <c r="C26" s="304">
        <v>26350</v>
      </c>
      <c r="D26" s="305">
        <f t="shared" si="1"/>
        <v>24559</v>
      </c>
      <c r="E26" s="306">
        <f t="shared" si="0"/>
        <v>1371.2451144611948</v>
      </c>
      <c r="F26" s="310"/>
    </row>
    <row r="27" spans="1:6" s="246" customFormat="1" ht="24" customHeight="1">
      <c r="A27" s="269" t="s">
        <v>58</v>
      </c>
      <c r="B27" s="311">
        <v>107</v>
      </c>
      <c r="C27" s="304"/>
      <c r="D27" s="305">
        <f t="shared" si="1"/>
        <v>-107</v>
      </c>
      <c r="E27" s="306">
        <f t="shared" si="0"/>
        <v>-100</v>
      </c>
      <c r="F27" s="313"/>
    </row>
    <row r="28" s="292" customFormat="1" ht="12">
      <c r="F28" s="298"/>
    </row>
    <row r="29" s="292" customFormat="1" ht="12">
      <c r="F29" s="298"/>
    </row>
    <row r="30" s="292" customFormat="1" ht="12">
      <c r="F30" s="298"/>
    </row>
    <row r="31" s="292" customFormat="1" ht="12">
      <c r="F31" s="298"/>
    </row>
    <row r="32" s="292" customFormat="1" ht="12">
      <c r="F32" s="298"/>
    </row>
    <row r="33" s="292" customFormat="1" ht="12">
      <c r="F33" s="298"/>
    </row>
    <row r="34" s="292" customFormat="1" ht="12">
      <c r="F34" s="298"/>
    </row>
    <row r="35" s="292" customFormat="1" ht="12">
      <c r="F35" s="298"/>
    </row>
    <row r="36" s="292" customFormat="1" ht="12">
      <c r="F36" s="298"/>
    </row>
    <row r="37" s="292" customFormat="1" ht="12">
      <c r="F37" s="298"/>
    </row>
    <row r="38" s="292" customFormat="1" ht="12">
      <c r="F38" s="298"/>
    </row>
    <row r="39" s="292" customFormat="1" ht="12">
      <c r="F39" s="298"/>
    </row>
    <row r="40" s="292" customFormat="1" ht="12">
      <c r="F40" s="298"/>
    </row>
    <row r="41" s="292" customFormat="1" ht="12">
      <c r="F41" s="298"/>
    </row>
    <row r="42" s="292" customFormat="1" ht="12">
      <c r="F42" s="298"/>
    </row>
    <row r="43" s="292" customFormat="1" ht="12">
      <c r="F43" s="298"/>
    </row>
    <row r="44" s="292" customFormat="1" ht="12">
      <c r="F44" s="298"/>
    </row>
    <row r="45" s="292" customFormat="1" ht="12">
      <c r="F45" s="298"/>
    </row>
    <row r="46" s="292" customFormat="1" ht="12">
      <c r="F46" s="298"/>
    </row>
    <row r="47" s="292" customFormat="1" ht="12">
      <c r="F47" s="298"/>
    </row>
    <row r="48" s="292" customFormat="1" ht="12">
      <c r="F48" s="298"/>
    </row>
    <row r="49" s="292" customFormat="1" ht="12">
      <c r="F49" s="298"/>
    </row>
    <row r="50" s="292" customFormat="1" ht="12">
      <c r="F50" s="298"/>
    </row>
    <row r="51" s="292" customFormat="1" ht="12">
      <c r="F51" s="298"/>
    </row>
    <row r="52" s="292" customFormat="1" ht="12">
      <c r="F52" s="298"/>
    </row>
    <row r="53" s="292" customFormat="1" ht="12">
      <c r="F53" s="298"/>
    </row>
    <row r="54" s="292" customFormat="1" ht="12">
      <c r="F54" s="298"/>
    </row>
    <row r="55" s="292" customFormat="1" ht="12">
      <c r="F55" s="298"/>
    </row>
  </sheetData>
  <sheetProtection/>
  <mergeCells count="5">
    <mergeCell ref="A1:E1"/>
    <mergeCell ref="D3:E3"/>
    <mergeCell ref="A3:A4"/>
    <mergeCell ref="B3:B4"/>
    <mergeCell ref="C3:C4"/>
  </mergeCells>
  <printOptions horizontalCentered="1"/>
  <pageMargins left="0.7479166666666667" right="0.7479166666666667" top="0.66875" bottom="0.7875" header="0.5118055555555555" footer="0.5118055555555555"/>
  <pageSetup horizontalDpi="600" verticalDpi="600" orientation="landscape" paperSize="9"/>
  <headerFooter alignWithMargins="0">
    <oddFooter>&amp;C&amp;"Geneva"&amp;10第 &amp;P 页</oddFooter>
  </headerFooter>
</worksheet>
</file>

<file path=xl/worksheets/sheet20.xml><?xml version="1.0" encoding="utf-8"?>
<worksheet xmlns="http://schemas.openxmlformats.org/spreadsheetml/2006/main" xmlns:r="http://schemas.openxmlformats.org/officeDocument/2006/relationships">
  <dimension ref="A1:E10"/>
  <sheetViews>
    <sheetView workbookViewId="0" topLeftCell="A1">
      <selection activeCell="A2" sqref="A1:F65536"/>
    </sheetView>
  </sheetViews>
  <sheetFormatPr defaultColWidth="8.00390625" defaultRowHeight="14.25"/>
  <cols>
    <col min="1" max="1" width="36.50390625" style="20" customWidth="1"/>
    <col min="2" max="5" width="20.125" style="20" customWidth="1"/>
    <col min="6" max="16384" width="8.00390625" style="20" customWidth="1"/>
  </cols>
  <sheetData>
    <row r="1" spans="1:5" ht="40.5" customHeight="1">
      <c r="A1" s="21" t="s">
        <v>1552</v>
      </c>
      <c r="B1" s="21"/>
      <c r="C1" s="21"/>
      <c r="D1" s="21"/>
      <c r="E1" s="21"/>
    </row>
    <row r="2" spans="1:5" ht="24" customHeight="1">
      <c r="A2" s="15"/>
      <c r="B2" s="15"/>
      <c r="C2" s="16"/>
      <c r="D2" s="15"/>
      <c r="E2" s="16" t="s">
        <v>29</v>
      </c>
    </row>
    <row r="3" spans="1:5" ht="40.5" customHeight="1">
      <c r="A3" s="22"/>
      <c r="B3" s="22" t="s">
        <v>1553</v>
      </c>
      <c r="C3" s="22" t="s">
        <v>1554</v>
      </c>
      <c r="D3" s="22" t="s">
        <v>1555</v>
      </c>
      <c r="E3" s="22" t="s">
        <v>1556</v>
      </c>
    </row>
    <row r="4" spans="1:5" ht="40.5" customHeight="1">
      <c r="A4" s="23" t="s">
        <v>1557</v>
      </c>
      <c r="B4" s="24">
        <v>137553</v>
      </c>
      <c r="C4" s="25">
        <v>124115</v>
      </c>
      <c r="D4" s="24">
        <v>22300</v>
      </c>
      <c r="E4" s="25">
        <v>22249</v>
      </c>
    </row>
    <row r="5" spans="1:5" ht="40.5" customHeight="1">
      <c r="A5" s="26" t="s">
        <v>1558</v>
      </c>
      <c r="B5" s="24"/>
      <c r="C5" s="25">
        <v>123858</v>
      </c>
      <c r="D5" s="24"/>
      <c r="E5" s="25">
        <v>22249</v>
      </c>
    </row>
    <row r="6" spans="1:5" ht="40.5" customHeight="1">
      <c r="A6" s="26" t="s">
        <v>1559</v>
      </c>
      <c r="B6" s="24"/>
      <c r="C6" s="25">
        <v>14</v>
      </c>
      <c r="D6" s="24"/>
      <c r="E6" s="25"/>
    </row>
    <row r="7" spans="1:5" ht="40.5" customHeight="1">
      <c r="A7" s="26" t="s">
        <v>1560</v>
      </c>
      <c r="B7" s="24"/>
      <c r="C7" s="25">
        <v>51</v>
      </c>
      <c r="D7" s="24"/>
      <c r="E7" s="25"/>
    </row>
    <row r="8" spans="1:5" ht="40.5" customHeight="1">
      <c r="A8" s="26" t="s">
        <v>1561</v>
      </c>
      <c r="B8" s="24"/>
      <c r="C8" s="25">
        <v>12</v>
      </c>
      <c r="D8" s="24"/>
      <c r="E8" s="25"/>
    </row>
    <row r="9" spans="1:5" ht="40.5" customHeight="1">
      <c r="A9" s="26" t="s">
        <v>1562</v>
      </c>
      <c r="B9" s="24"/>
      <c r="C9" s="25">
        <v>52</v>
      </c>
      <c r="D9" s="24"/>
      <c r="E9" s="25"/>
    </row>
    <row r="10" spans="1:5" ht="40.5" customHeight="1">
      <c r="A10" s="26" t="s">
        <v>1563</v>
      </c>
      <c r="B10" s="24"/>
      <c r="C10" s="25">
        <v>128</v>
      </c>
      <c r="D10" s="24"/>
      <c r="E10" s="25"/>
    </row>
  </sheetData>
  <sheetProtection/>
  <mergeCells count="1">
    <mergeCell ref="A1:E1"/>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D6"/>
  <sheetViews>
    <sheetView tabSelected="1" workbookViewId="0" topLeftCell="A1">
      <selection activeCell="H18" sqref="H18"/>
    </sheetView>
  </sheetViews>
  <sheetFormatPr defaultColWidth="8.00390625" defaultRowHeight="14.25"/>
  <cols>
    <col min="1" max="1" width="8.00390625" style="15" customWidth="1"/>
    <col min="2" max="2" width="24.375" style="15" customWidth="1"/>
    <col min="3" max="4" width="20.50390625" style="15" customWidth="1"/>
    <col min="5" max="16384" width="8.00390625" style="15" customWidth="1"/>
  </cols>
  <sheetData>
    <row r="1" spans="1:4" s="13" customFormat="1" ht="30" customHeight="1">
      <c r="A1" s="3" t="s">
        <v>1564</v>
      </c>
      <c r="B1" s="3"/>
      <c r="C1" s="3"/>
      <c r="D1" s="3"/>
    </row>
    <row r="2" spans="3:4" ht="30" customHeight="1">
      <c r="C2" s="16" t="s">
        <v>29</v>
      </c>
      <c r="D2" s="16"/>
    </row>
    <row r="3" spans="1:4" s="13" customFormat="1" ht="30" customHeight="1">
      <c r="A3" s="6" t="s">
        <v>1565</v>
      </c>
      <c r="B3" s="6" t="s">
        <v>1566</v>
      </c>
      <c r="C3" s="6" t="s">
        <v>1567</v>
      </c>
      <c r="D3" s="6"/>
    </row>
    <row r="4" spans="1:4" s="13" customFormat="1" ht="30" customHeight="1">
      <c r="A4" s="6"/>
      <c r="B4" s="6"/>
      <c r="C4" s="6" t="s">
        <v>1568</v>
      </c>
      <c r="D4" s="6" t="s">
        <v>1569</v>
      </c>
    </row>
    <row r="5" spans="1:4" ht="30" customHeight="1">
      <c r="A5" s="17" t="s">
        <v>1570</v>
      </c>
      <c r="B5" s="18">
        <f>25304+15000</f>
        <v>40304</v>
      </c>
      <c r="C5" s="18">
        <f>25304</f>
        <v>25304</v>
      </c>
      <c r="D5" s="19">
        <v>3584</v>
      </c>
    </row>
    <row r="6" spans="1:4" ht="30" customHeight="1">
      <c r="A6" s="17" t="s">
        <v>1558</v>
      </c>
      <c r="B6" s="18">
        <f>25304+15000</f>
        <v>40304</v>
      </c>
      <c r="C6" s="18">
        <f>25304</f>
        <v>25304</v>
      </c>
      <c r="D6" s="19">
        <v>3584</v>
      </c>
    </row>
  </sheetData>
  <sheetProtection/>
  <mergeCells count="5">
    <mergeCell ref="A1:D1"/>
    <mergeCell ref="C2:D2"/>
    <mergeCell ref="C3:D3"/>
    <mergeCell ref="A3:A4"/>
    <mergeCell ref="B3:B4"/>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D6"/>
  <sheetViews>
    <sheetView workbookViewId="0" topLeftCell="A1">
      <selection activeCell="C22" sqref="C22"/>
    </sheetView>
  </sheetViews>
  <sheetFormatPr defaultColWidth="8.00390625" defaultRowHeight="14.25"/>
  <cols>
    <col min="1" max="1" width="8.00390625" style="15" customWidth="1"/>
    <col min="2" max="2" width="24.375" style="15" customWidth="1"/>
    <col min="3" max="4" width="20.50390625" style="15" customWidth="1"/>
    <col min="5" max="16384" width="8.00390625" style="15" customWidth="1"/>
  </cols>
  <sheetData>
    <row r="1" spans="1:4" s="13" customFormat="1" ht="30" customHeight="1">
      <c r="A1" s="3" t="s">
        <v>1571</v>
      </c>
      <c r="B1" s="3"/>
      <c r="C1" s="3"/>
      <c r="D1" s="3"/>
    </row>
    <row r="2" spans="3:4" ht="30" customHeight="1">
      <c r="C2" s="16" t="s">
        <v>29</v>
      </c>
      <c r="D2" s="16"/>
    </row>
    <row r="3" spans="1:4" s="13" customFormat="1" ht="30" customHeight="1">
      <c r="A3" s="6" t="s">
        <v>1565</v>
      </c>
      <c r="B3" s="6" t="s">
        <v>1572</v>
      </c>
      <c r="C3" s="6" t="s">
        <v>1567</v>
      </c>
      <c r="D3" s="6"/>
    </row>
    <row r="4" spans="1:4" s="13" customFormat="1" ht="30" customHeight="1">
      <c r="A4" s="6"/>
      <c r="B4" s="6"/>
      <c r="C4" s="6" t="s">
        <v>1568</v>
      </c>
      <c r="D4" s="6" t="s">
        <v>1569</v>
      </c>
    </row>
    <row r="5" spans="1:4" ht="30" customHeight="1">
      <c r="A5" s="17" t="s">
        <v>1570</v>
      </c>
      <c r="B5" s="18">
        <f>2531+5000</f>
        <v>7531</v>
      </c>
      <c r="C5" s="18">
        <f>2531</f>
        <v>2531</v>
      </c>
      <c r="D5" s="18">
        <v>647</v>
      </c>
    </row>
    <row r="6" spans="1:4" ht="30" customHeight="1">
      <c r="A6" s="17" t="s">
        <v>1558</v>
      </c>
      <c r="B6" s="18">
        <f>2531+5000</f>
        <v>7531</v>
      </c>
      <c r="C6" s="18">
        <f>2531</f>
        <v>2531</v>
      </c>
      <c r="D6" s="18">
        <v>647</v>
      </c>
    </row>
  </sheetData>
  <sheetProtection/>
  <mergeCells count="5">
    <mergeCell ref="A1:D1"/>
    <mergeCell ref="C2:D2"/>
    <mergeCell ref="C3:D3"/>
    <mergeCell ref="A3:A4"/>
    <mergeCell ref="B3:B4"/>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C6"/>
  <sheetViews>
    <sheetView workbookViewId="0" topLeftCell="A1">
      <selection activeCell="C17" sqref="C17"/>
    </sheetView>
  </sheetViews>
  <sheetFormatPr defaultColWidth="8.00390625" defaultRowHeight="14.25"/>
  <cols>
    <col min="1" max="1" width="8.00390625" style="15" customWidth="1"/>
    <col min="2" max="2" width="27.125" style="15" customWidth="1"/>
    <col min="3" max="3" width="29.25390625" style="15" customWidth="1"/>
    <col min="4" max="16384" width="8.00390625" style="15" customWidth="1"/>
  </cols>
  <sheetData>
    <row r="1" spans="1:3" s="13" customFormat="1" ht="30" customHeight="1">
      <c r="A1" s="3" t="s">
        <v>1573</v>
      </c>
      <c r="B1" s="3"/>
      <c r="C1" s="3"/>
    </row>
    <row r="2" spans="2:3" ht="30" customHeight="1">
      <c r="B2" s="16" t="s">
        <v>29</v>
      </c>
      <c r="C2" s="16"/>
    </row>
    <row r="3" spans="1:3" s="13" customFormat="1" ht="30" customHeight="1">
      <c r="A3" s="6" t="s">
        <v>1565</v>
      </c>
      <c r="B3" s="6" t="s">
        <v>1574</v>
      </c>
      <c r="C3" s="6"/>
    </row>
    <row r="4" spans="1:3" s="13" customFormat="1" ht="30" customHeight="1">
      <c r="A4" s="6"/>
      <c r="B4" s="6" t="s">
        <v>1568</v>
      </c>
      <c r="C4" s="6" t="s">
        <v>1569</v>
      </c>
    </row>
    <row r="5" spans="1:3" ht="30" customHeight="1">
      <c r="A5" s="17" t="s">
        <v>1570</v>
      </c>
      <c r="B5" s="18">
        <v>19332</v>
      </c>
      <c r="C5" s="18">
        <v>3921</v>
      </c>
    </row>
    <row r="6" spans="1:3" ht="30" customHeight="1">
      <c r="A6" s="17" t="s">
        <v>1558</v>
      </c>
      <c r="B6" s="18">
        <v>19332</v>
      </c>
      <c r="C6" s="18">
        <v>3921</v>
      </c>
    </row>
  </sheetData>
  <sheetProtection/>
  <mergeCells count="4">
    <mergeCell ref="A1:C1"/>
    <mergeCell ref="B2:C2"/>
    <mergeCell ref="B3:C3"/>
    <mergeCell ref="A3:A4"/>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C6"/>
  <sheetViews>
    <sheetView workbookViewId="0" topLeftCell="A1">
      <selection activeCell="Q32" sqref="Q32"/>
    </sheetView>
  </sheetViews>
  <sheetFormatPr defaultColWidth="8.00390625" defaultRowHeight="14.25"/>
  <cols>
    <col min="1" max="1" width="8.00390625" style="15" customWidth="1"/>
    <col min="2" max="2" width="27.125" style="15" customWidth="1"/>
    <col min="3" max="3" width="29.25390625" style="15" customWidth="1"/>
    <col min="4" max="16384" width="8.00390625" style="15" customWidth="1"/>
  </cols>
  <sheetData>
    <row r="1" spans="1:3" s="13" customFormat="1" ht="30" customHeight="1">
      <c r="A1" s="3" t="s">
        <v>1575</v>
      </c>
      <c r="B1" s="3"/>
      <c r="C1" s="3"/>
    </row>
    <row r="2" spans="2:3" ht="30" customHeight="1">
      <c r="B2" s="16" t="s">
        <v>29</v>
      </c>
      <c r="C2" s="16"/>
    </row>
    <row r="3" spans="1:3" s="13" customFormat="1" ht="30" customHeight="1">
      <c r="A3" s="6" t="s">
        <v>1565</v>
      </c>
      <c r="B3" s="6" t="s">
        <v>1574</v>
      </c>
      <c r="C3" s="6"/>
    </row>
    <row r="4" spans="1:3" s="13" customFormat="1" ht="30" customHeight="1">
      <c r="A4" s="6"/>
      <c r="B4" s="6" t="s">
        <v>1568</v>
      </c>
      <c r="C4" s="6" t="s">
        <v>1569</v>
      </c>
    </row>
    <row r="5" spans="1:3" ht="30" customHeight="1">
      <c r="A5" s="17" t="s">
        <v>1570</v>
      </c>
      <c r="B5" s="18">
        <v>2416</v>
      </c>
      <c r="C5" s="18">
        <v>779</v>
      </c>
    </row>
    <row r="6" spans="1:3" ht="30" customHeight="1">
      <c r="A6" s="17" t="s">
        <v>1558</v>
      </c>
      <c r="B6" s="18">
        <v>2416</v>
      </c>
      <c r="C6" s="18">
        <v>779</v>
      </c>
    </row>
  </sheetData>
  <sheetProtection/>
  <mergeCells count="4">
    <mergeCell ref="A1:C1"/>
    <mergeCell ref="B2:C2"/>
    <mergeCell ref="B3:C3"/>
    <mergeCell ref="A3:A4"/>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H7"/>
  <sheetViews>
    <sheetView workbookViewId="0" topLeftCell="A1">
      <selection activeCell="D16" sqref="D16"/>
    </sheetView>
  </sheetViews>
  <sheetFormatPr defaultColWidth="9.00390625" defaultRowHeight="14.25"/>
  <cols>
    <col min="1" max="1" width="28.25390625" style="2" customWidth="1"/>
    <col min="2" max="2" width="9.00390625" style="2" customWidth="1"/>
    <col min="3" max="3" width="22.625" style="2" customWidth="1"/>
    <col min="4" max="4" width="16.00390625" style="2" customWidth="1"/>
    <col min="5" max="5" width="21.125" style="2" customWidth="1"/>
    <col min="6" max="7" width="9.00390625" style="2" customWidth="1"/>
    <col min="8" max="8" width="14.50390625" style="2" customWidth="1"/>
    <col min="9" max="16384" width="9.00390625" style="2" customWidth="1"/>
  </cols>
  <sheetData>
    <row r="1" spans="1:8" s="13" customFormat="1" ht="39.75" customHeight="1">
      <c r="A1" s="3" t="s">
        <v>1576</v>
      </c>
      <c r="B1" s="3"/>
      <c r="C1" s="3"/>
      <c r="D1" s="3"/>
      <c r="E1" s="3"/>
      <c r="F1" s="3"/>
      <c r="G1" s="3"/>
      <c r="H1" s="3"/>
    </row>
    <row r="2" ht="39.75" customHeight="1">
      <c r="H2" s="4" t="s">
        <v>29</v>
      </c>
    </row>
    <row r="3" spans="1:8" s="1" customFormat="1" ht="39.75" customHeight="1">
      <c r="A3" s="6" t="s">
        <v>1540</v>
      </c>
      <c r="B3" s="6" t="s">
        <v>1577</v>
      </c>
      <c r="C3" s="6" t="s">
        <v>1578</v>
      </c>
      <c r="D3" s="6" t="s">
        <v>1579</v>
      </c>
      <c r="E3" s="6" t="s">
        <v>1580</v>
      </c>
      <c r="F3" s="6" t="s">
        <v>1581</v>
      </c>
      <c r="G3" s="6" t="s">
        <v>1582</v>
      </c>
      <c r="H3" s="6" t="s">
        <v>1583</v>
      </c>
    </row>
    <row r="4" spans="1:8" s="1" customFormat="1" ht="39.75" customHeight="1">
      <c r="A4" s="6" t="s">
        <v>174</v>
      </c>
      <c r="B4" s="6"/>
      <c r="C4" s="6"/>
      <c r="D4" s="6"/>
      <c r="E4" s="6"/>
      <c r="F4" s="6"/>
      <c r="G4" s="6">
        <f>SUM(G5:G7)</f>
        <v>0</v>
      </c>
      <c r="H4" s="6"/>
    </row>
    <row r="5" spans="1:8" ht="39.75" customHeight="1">
      <c r="A5" s="7" t="s">
        <v>1584</v>
      </c>
      <c r="B5" s="8"/>
      <c r="C5" s="8"/>
      <c r="D5" s="8"/>
      <c r="E5" s="8"/>
      <c r="F5" s="8"/>
      <c r="G5" s="8"/>
      <c r="H5" s="9"/>
    </row>
    <row r="6" spans="1:8" ht="39.75" customHeight="1">
      <c r="A6" s="12"/>
      <c r="B6" s="8"/>
      <c r="C6" s="8"/>
      <c r="D6" s="8"/>
      <c r="E6" s="8"/>
      <c r="F6" s="8"/>
      <c r="G6" s="8"/>
      <c r="H6" s="9"/>
    </row>
    <row r="7" spans="1:8" ht="39.75" customHeight="1">
      <c r="A7" s="12"/>
      <c r="B7" s="8"/>
      <c r="C7" s="8"/>
      <c r="D7" s="8"/>
      <c r="E7" s="8"/>
      <c r="F7" s="8"/>
      <c r="G7" s="8"/>
      <c r="H7" s="9"/>
    </row>
    <row r="8" s="14" customFormat="1" ht="12.75"/>
    <row r="21" ht="15" customHeight="1"/>
  </sheetData>
  <sheetProtection/>
  <mergeCells count="1">
    <mergeCell ref="A1:H1"/>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H7"/>
  <sheetViews>
    <sheetView workbookViewId="0" topLeftCell="A1">
      <selection activeCell="I27" sqref="I27"/>
    </sheetView>
  </sheetViews>
  <sheetFormatPr defaultColWidth="9.00390625" defaultRowHeight="14.25"/>
  <cols>
    <col min="1" max="1" width="24.375" style="2" customWidth="1"/>
    <col min="2" max="2" width="9.75390625" style="2" customWidth="1"/>
    <col min="3" max="3" width="18.875" style="2" customWidth="1"/>
    <col min="4" max="4" width="17.875" style="2" customWidth="1"/>
    <col min="5" max="5" width="17.75390625" style="2" customWidth="1"/>
    <col min="6" max="6" width="10.25390625" style="2" customWidth="1"/>
    <col min="7" max="7" width="9.75390625" style="2" customWidth="1"/>
    <col min="8" max="8" width="14.125" style="2" customWidth="1"/>
    <col min="9" max="16384" width="9.00390625" style="2" customWidth="1"/>
  </cols>
  <sheetData>
    <row r="1" spans="1:8" s="1" customFormat="1" ht="39.75" customHeight="1">
      <c r="A1" s="3" t="s">
        <v>1585</v>
      </c>
      <c r="B1" s="3"/>
      <c r="C1" s="3"/>
      <c r="D1" s="3"/>
      <c r="E1" s="3"/>
      <c r="F1" s="3"/>
      <c r="G1" s="3"/>
      <c r="H1" s="3"/>
    </row>
    <row r="2" ht="39.75" customHeight="1">
      <c r="H2" s="4" t="s">
        <v>29</v>
      </c>
    </row>
    <row r="3" spans="1:8" s="1" customFormat="1" ht="39.75" customHeight="1">
      <c r="A3" s="5" t="s">
        <v>1540</v>
      </c>
      <c r="B3" s="6" t="s">
        <v>1577</v>
      </c>
      <c r="C3" s="6" t="s">
        <v>1578</v>
      </c>
      <c r="D3" s="6" t="s">
        <v>1579</v>
      </c>
      <c r="E3" s="6" t="s">
        <v>1580</v>
      </c>
      <c r="F3" s="6" t="s">
        <v>1581</v>
      </c>
      <c r="G3" s="6" t="s">
        <v>1582</v>
      </c>
      <c r="H3" s="6" t="s">
        <v>1583</v>
      </c>
    </row>
    <row r="4" spans="1:8" s="1" customFormat="1" ht="39.75" customHeight="1">
      <c r="A4" s="5" t="s">
        <v>174</v>
      </c>
      <c r="B4" s="6"/>
      <c r="C4" s="6"/>
      <c r="D4" s="6"/>
      <c r="E4" s="6"/>
      <c r="F4" s="6"/>
      <c r="G4" s="6">
        <f>SUM(G5:G6)</f>
        <v>0</v>
      </c>
      <c r="H4" s="6"/>
    </row>
    <row r="5" spans="1:8" ht="39.75" customHeight="1">
      <c r="A5" s="7" t="s">
        <v>1584</v>
      </c>
      <c r="B5" s="8"/>
      <c r="C5" s="8"/>
      <c r="D5" s="8"/>
      <c r="E5" s="8"/>
      <c r="F5" s="8"/>
      <c r="G5" s="8"/>
      <c r="H5" s="9"/>
    </row>
    <row r="6" spans="1:8" ht="39.75" customHeight="1">
      <c r="A6" s="10"/>
      <c r="B6" s="8"/>
      <c r="C6" s="8"/>
      <c r="D6" s="8"/>
      <c r="E6" s="8"/>
      <c r="F6" s="8"/>
      <c r="G6" s="8"/>
      <c r="H6" s="11"/>
    </row>
    <row r="7" spans="1:8" ht="39.75" customHeight="1">
      <c r="A7" s="12"/>
      <c r="B7" s="8"/>
      <c r="C7" s="8"/>
      <c r="D7" s="8"/>
      <c r="E7" s="8"/>
      <c r="F7" s="8"/>
      <c r="G7" s="8"/>
      <c r="H7" s="9"/>
    </row>
    <row r="19" ht="15" customHeight="1"/>
  </sheetData>
  <sheetProtection/>
  <mergeCells count="1">
    <mergeCell ref="A1:H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28"/>
  <sheetViews>
    <sheetView workbookViewId="0" topLeftCell="A1">
      <pane xSplit="1" ySplit="1" topLeftCell="B2" activePane="bottomRight" state="frozen"/>
      <selection pane="bottomRight" activeCell="A2" sqref="A1:F65536"/>
    </sheetView>
  </sheetViews>
  <sheetFormatPr defaultColWidth="6.00390625" defaultRowHeight="12.75" customHeight="1"/>
  <cols>
    <col min="1" max="1" width="30.75390625" style="102" customWidth="1"/>
    <col min="2" max="2" width="19.875" style="277" customWidth="1"/>
    <col min="3" max="5" width="19.00390625" style="275" customWidth="1"/>
    <col min="6" max="16384" width="6.00390625" style="102" customWidth="1"/>
  </cols>
  <sheetData>
    <row r="1" spans="1:5" s="275" customFormat="1" ht="26.25" customHeight="1">
      <c r="A1" s="261" t="s">
        <v>59</v>
      </c>
      <c r="B1" s="261"/>
      <c r="C1" s="261"/>
      <c r="D1" s="261"/>
      <c r="E1" s="261"/>
    </row>
    <row r="2" spans="1:5" s="275" customFormat="1" ht="21.75" customHeight="1">
      <c r="A2" s="278"/>
      <c r="B2" s="279"/>
      <c r="C2" s="280"/>
      <c r="E2" s="281" t="s">
        <v>29</v>
      </c>
    </row>
    <row r="3" spans="1:5" s="276" customFormat="1" ht="24" customHeight="1">
      <c r="A3" s="282" t="s">
        <v>60</v>
      </c>
      <c r="B3" s="283" t="s">
        <v>31</v>
      </c>
      <c r="C3" s="283" t="s">
        <v>32</v>
      </c>
      <c r="D3" s="284" t="s">
        <v>33</v>
      </c>
      <c r="E3" s="284"/>
    </row>
    <row r="4" spans="1:5" s="276" customFormat="1" ht="24" customHeight="1">
      <c r="A4" s="282"/>
      <c r="B4" s="285"/>
      <c r="C4" s="285"/>
      <c r="D4" s="284" t="s">
        <v>34</v>
      </c>
      <c r="E4" s="284" t="s">
        <v>35</v>
      </c>
    </row>
    <row r="5" spans="1:5" s="216" customFormat="1" ht="24" customHeight="1">
      <c r="A5" s="286" t="s">
        <v>61</v>
      </c>
      <c r="B5" s="287">
        <f>SUM(B6:B27)</f>
        <v>315449</v>
      </c>
      <c r="C5" s="287">
        <f>SUM(C6:C27)</f>
        <v>258195</v>
      </c>
      <c r="D5" s="287">
        <f>C5-B5</f>
        <v>-57254</v>
      </c>
      <c r="E5" s="288">
        <f>D5/B5*100</f>
        <v>-18.150002060554954</v>
      </c>
    </row>
    <row r="6" spans="1:5" s="216" customFormat="1" ht="24" customHeight="1">
      <c r="A6" s="289" t="s">
        <v>62</v>
      </c>
      <c r="B6" s="287">
        <v>22300</v>
      </c>
      <c r="C6" s="287">
        <v>24342</v>
      </c>
      <c r="D6" s="287">
        <f aca="true" t="shared" si="0" ref="D6:D27">C6-B6</f>
        <v>2042</v>
      </c>
      <c r="E6" s="288">
        <f aca="true" t="shared" si="1" ref="E6:E27">D6/B6*100</f>
        <v>9.15695067264574</v>
      </c>
    </row>
    <row r="7" spans="1:5" s="216" customFormat="1" ht="24" customHeight="1">
      <c r="A7" s="289" t="s">
        <v>63</v>
      </c>
      <c r="B7" s="287"/>
      <c r="C7" s="287"/>
      <c r="D7" s="287"/>
      <c r="E7" s="288"/>
    </row>
    <row r="8" spans="1:5" s="216" customFormat="1" ht="24" customHeight="1">
      <c r="A8" s="289" t="s">
        <v>64</v>
      </c>
      <c r="B8" s="287">
        <v>8755</v>
      </c>
      <c r="C8" s="287">
        <v>8843</v>
      </c>
      <c r="D8" s="287">
        <f t="shared" si="0"/>
        <v>88</v>
      </c>
      <c r="E8" s="288">
        <f t="shared" si="1"/>
        <v>1.005139920045688</v>
      </c>
    </row>
    <row r="9" spans="1:5" s="216" customFormat="1" ht="24" customHeight="1">
      <c r="A9" s="289" t="s">
        <v>65</v>
      </c>
      <c r="B9" s="287">
        <v>55150</v>
      </c>
      <c r="C9" s="287">
        <v>45898</v>
      </c>
      <c r="D9" s="287">
        <f t="shared" si="0"/>
        <v>-9252</v>
      </c>
      <c r="E9" s="288">
        <f t="shared" si="1"/>
        <v>-16.776065276518587</v>
      </c>
    </row>
    <row r="10" spans="1:5" s="245" customFormat="1" ht="24" customHeight="1">
      <c r="A10" s="290" t="s">
        <v>66</v>
      </c>
      <c r="B10" s="287">
        <v>50</v>
      </c>
      <c r="C10" s="287">
        <v>44</v>
      </c>
      <c r="D10" s="287">
        <f t="shared" si="0"/>
        <v>-6</v>
      </c>
      <c r="E10" s="288">
        <f t="shared" si="1"/>
        <v>-12</v>
      </c>
    </row>
    <row r="11" spans="1:5" s="245" customFormat="1" ht="24" customHeight="1">
      <c r="A11" s="291" t="s">
        <v>67</v>
      </c>
      <c r="B11" s="287">
        <v>1500</v>
      </c>
      <c r="C11" s="287">
        <v>964</v>
      </c>
      <c r="D11" s="287">
        <f t="shared" si="0"/>
        <v>-536</v>
      </c>
      <c r="E11" s="288">
        <f t="shared" si="1"/>
        <v>-35.733333333333334</v>
      </c>
    </row>
    <row r="12" spans="1:5" s="245" customFormat="1" ht="24" customHeight="1">
      <c r="A12" s="291" t="s">
        <v>68</v>
      </c>
      <c r="B12" s="287">
        <v>52300</v>
      </c>
      <c r="C12" s="287">
        <v>55026</v>
      </c>
      <c r="D12" s="287">
        <f t="shared" si="0"/>
        <v>2726</v>
      </c>
      <c r="E12" s="288">
        <f t="shared" si="1"/>
        <v>5.2122370936902485</v>
      </c>
    </row>
    <row r="13" spans="1:5" s="245" customFormat="1" ht="24" customHeight="1">
      <c r="A13" s="290" t="s">
        <v>69</v>
      </c>
      <c r="B13" s="287">
        <v>15500</v>
      </c>
      <c r="C13" s="287">
        <v>15913</v>
      </c>
      <c r="D13" s="287">
        <f t="shared" si="0"/>
        <v>413</v>
      </c>
      <c r="E13" s="288">
        <f t="shared" si="1"/>
        <v>2.664516129032258</v>
      </c>
    </row>
    <row r="14" spans="1:5" s="245" customFormat="1" ht="24" customHeight="1">
      <c r="A14" s="290" t="s">
        <v>70</v>
      </c>
      <c r="B14" s="287">
        <v>10750</v>
      </c>
      <c r="C14" s="287">
        <v>7889</v>
      </c>
      <c r="D14" s="287">
        <f t="shared" si="0"/>
        <v>-2861</v>
      </c>
      <c r="E14" s="288">
        <f t="shared" si="1"/>
        <v>-26.613953488372093</v>
      </c>
    </row>
    <row r="15" spans="1:5" s="245" customFormat="1" ht="24" customHeight="1">
      <c r="A15" s="290" t="s">
        <v>71</v>
      </c>
      <c r="B15" s="287">
        <v>25150</v>
      </c>
      <c r="C15" s="287">
        <v>12531</v>
      </c>
      <c r="D15" s="287">
        <f t="shared" si="0"/>
        <v>-12619</v>
      </c>
      <c r="E15" s="288">
        <f t="shared" si="1"/>
        <v>-50.17495029821074</v>
      </c>
    </row>
    <row r="16" spans="1:5" s="245" customFormat="1" ht="24" customHeight="1">
      <c r="A16" s="289" t="s">
        <v>72</v>
      </c>
      <c r="B16" s="287">
        <v>72500</v>
      </c>
      <c r="C16" s="287">
        <v>53221</v>
      </c>
      <c r="D16" s="287">
        <f t="shared" si="0"/>
        <v>-19279</v>
      </c>
      <c r="E16" s="288">
        <f t="shared" si="1"/>
        <v>-26.591724137931035</v>
      </c>
    </row>
    <row r="17" spans="1:5" s="245" customFormat="1" ht="24" customHeight="1">
      <c r="A17" s="289" t="s">
        <v>73</v>
      </c>
      <c r="B17" s="287">
        <v>15500</v>
      </c>
      <c r="C17" s="287">
        <v>1880</v>
      </c>
      <c r="D17" s="287">
        <f t="shared" si="0"/>
        <v>-13620</v>
      </c>
      <c r="E17" s="288">
        <f t="shared" si="1"/>
        <v>-87.87096774193547</v>
      </c>
    </row>
    <row r="18" spans="1:5" s="245" customFormat="1" ht="24" customHeight="1">
      <c r="A18" s="289" t="s">
        <v>74</v>
      </c>
      <c r="B18" s="287">
        <v>22748</v>
      </c>
      <c r="C18" s="287">
        <v>17738</v>
      </c>
      <c r="D18" s="287">
        <f t="shared" si="0"/>
        <v>-5010</v>
      </c>
      <c r="E18" s="288">
        <f t="shared" si="1"/>
        <v>-22.023914190258484</v>
      </c>
    </row>
    <row r="19" spans="1:5" s="245" customFormat="1" ht="24" customHeight="1">
      <c r="A19" s="289" t="s">
        <v>75</v>
      </c>
      <c r="B19" s="287">
        <v>120</v>
      </c>
      <c r="C19" s="287">
        <v>97</v>
      </c>
      <c r="D19" s="287">
        <f t="shared" si="0"/>
        <v>-23</v>
      </c>
      <c r="E19" s="288">
        <f t="shared" si="1"/>
        <v>-19.166666666666668</v>
      </c>
    </row>
    <row r="20" spans="1:5" s="245" customFormat="1" ht="24" customHeight="1">
      <c r="A20" s="289" t="s">
        <v>76</v>
      </c>
      <c r="B20" s="287">
        <v>1050</v>
      </c>
      <c r="C20" s="287">
        <v>955</v>
      </c>
      <c r="D20" s="287">
        <f t="shared" si="0"/>
        <v>-95</v>
      </c>
      <c r="E20" s="288">
        <f t="shared" si="1"/>
        <v>-9.047619047619047</v>
      </c>
    </row>
    <row r="21" spans="1:5" s="245" customFormat="1" ht="24" customHeight="1">
      <c r="A21" s="289" t="s">
        <v>77</v>
      </c>
      <c r="B21" s="287">
        <v>7839</v>
      </c>
      <c r="C21" s="287">
        <v>5629</v>
      </c>
      <c r="D21" s="287">
        <f t="shared" si="0"/>
        <v>-2210</v>
      </c>
      <c r="E21" s="288">
        <f t="shared" si="1"/>
        <v>-28.192371475953564</v>
      </c>
    </row>
    <row r="22" spans="1:5" s="245" customFormat="1" ht="24" customHeight="1">
      <c r="A22" s="289" t="s">
        <v>78</v>
      </c>
      <c r="B22" s="287"/>
      <c r="C22" s="287"/>
      <c r="D22" s="287"/>
      <c r="E22" s="288"/>
    </row>
    <row r="23" spans="1:5" s="245" customFormat="1" ht="24" customHeight="1">
      <c r="A23" s="289" t="s">
        <v>79</v>
      </c>
      <c r="B23" s="287">
        <v>500</v>
      </c>
      <c r="C23" s="287">
        <v>1304</v>
      </c>
      <c r="D23" s="287"/>
      <c r="E23" s="288"/>
    </row>
    <row r="24" spans="1:5" s="245" customFormat="1" ht="24" customHeight="1">
      <c r="A24" s="289" t="s">
        <v>80</v>
      </c>
      <c r="B24" s="287">
        <v>3706</v>
      </c>
      <c r="C24" s="287">
        <v>4061</v>
      </c>
      <c r="D24" s="287">
        <f t="shared" si="0"/>
        <v>355</v>
      </c>
      <c r="E24" s="288">
        <f t="shared" si="1"/>
        <v>9.579060982191042</v>
      </c>
    </row>
    <row r="25" spans="1:5" s="245" customFormat="1" ht="24" customHeight="1">
      <c r="A25" s="289" t="s">
        <v>81</v>
      </c>
      <c r="B25" s="287">
        <v>31</v>
      </c>
      <c r="C25" s="287"/>
      <c r="D25" s="287">
        <f t="shared" si="0"/>
        <v>-31</v>
      </c>
      <c r="E25" s="288">
        <f t="shared" si="1"/>
        <v>-100</v>
      </c>
    </row>
    <row r="26" spans="1:5" s="245" customFormat="1" ht="24" customHeight="1">
      <c r="A26" s="289" t="s">
        <v>82</v>
      </c>
      <c r="B26" s="287"/>
      <c r="C26" s="287">
        <v>1860</v>
      </c>
      <c r="D26" s="287"/>
      <c r="E26" s="288"/>
    </row>
    <row r="27" spans="1:5" s="245" customFormat="1" ht="24" customHeight="1">
      <c r="A27" s="289" t="s">
        <v>83</v>
      </c>
      <c r="B27" s="287"/>
      <c r="C27" s="287"/>
      <c r="D27" s="287">
        <f t="shared" si="0"/>
        <v>0</v>
      </c>
      <c r="E27" s="288" t="e">
        <f t="shared" si="1"/>
        <v>#DIV/0!</v>
      </c>
    </row>
    <row r="28" spans="1:5" s="245" customFormat="1" ht="32.25" customHeight="1">
      <c r="A28" s="102"/>
      <c r="B28" s="277"/>
      <c r="C28" s="275"/>
      <c r="D28" s="275"/>
      <c r="E28" s="275"/>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row r="1104" ht="15.75" customHeight="1"/>
    <row r="1105" ht="15.75" customHeight="1"/>
    <row r="1106" ht="15.75" customHeight="1"/>
    <row r="1107" ht="15.75" customHeight="1"/>
    <row r="1108" ht="15.75" customHeight="1"/>
    <row r="1109" ht="15.75" customHeight="1"/>
    <row r="1110" ht="15.75" customHeight="1"/>
    <row r="1111" ht="15.75" customHeight="1"/>
    <row r="1112" ht="15.75" customHeight="1"/>
    <row r="1113" ht="15.75" customHeight="1"/>
    <row r="1114" ht="15.75" customHeight="1"/>
    <row r="1115" ht="15.75" customHeight="1"/>
    <row r="1116" ht="15.75" customHeight="1"/>
    <row r="1117" ht="15.75" customHeight="1"/>
    <row r="1118" ht="15.75" customHeight="1"/>
    <row r="1119" ht="15.75" customHeight="1"/>
    <row r="1120" ht="15.75" customHeight="1"/>
    <row r="1121" ht="15.75" customHeight="1"/>
    <row r="1122" ht="15.75" customHeight="1"/>
    <row r="1123" ht="15.75" customHeight="1"/>
    <row r="1124" ht="15.75" customHeight="1"/>
    <row r="1125" ht="15.75" customHeight="1"/>
    <row r="1126" ht="15.75" customHeight="1"/>
    <row r="1127" ht="15.75" customHeight="1"/>
    <row r="1128" ht="15.75" customHeight="1"/>
    <row r="1129" ht="15.75" customHeight="1"/>
    <row r="1130" ht="15.75" customHeight="1"/>
    <row r="1131" ht="15.75" customHeight="1"/>
    <row r="1132" ht="15.75" customHeight="1"/>
    <row r="1133" ht="15.75" customHeight="1"/>
    <row r="1134" ht="15.75" customHeight="1"/>
    <row r="1135" ht="15.75" customHeight="1"/>
    <row r="1136" ht="15.75" customHeight="1"/>
    <row r="1137" ht="15.75" customHeight="1"/>
    <row r="1138" ht="15.75" customHeight="1"/>
    <row r="1139" ht="15.75" customHeight="1"/>
    <row r="1140" ht="15.75" customHeight="1"/>
    <row r="1141" ht="15.75" customHeight="1"/>
    <row r="1142" ht="15.75" customHeight="1"/>
    <row r="1143" ht="15.75" customHeight="1"/>
    <row r="1144" ht="15.75" customHeight="1"/>
    <row r="1145" ht="15.75" customHeight="1"/>
    <row r="1146" ht="15.75" customHeight="1"/>
    <row r="1147" ht="15.75" customHeight="1"/>
    <row r="1148" ht="15.75" customHeight="1"/>
    <row r="1149" ht="15.75" customHeight="1"/>
    <row r="1150" ht="15.75" customHeight="1"/>
    <row r="1151" ht="15.75" customHeight="1"/>
    <row r="1152" ht="15.75" customHeight="1"/>
    <row r="1153" ht="15.75" customHeight="1"/>
    <row r="1154" ht="15.75" customHeight="1"/>
    <row r="1155" ht="15.75" customHeight="1"/>
    <row r="1156" ht="15.75" customHeight="1"/>
    <row r="1157" ht="15.75" customHeight="1"/>
    <row r="1158" ht="15.75" customHeight="1"/>
    <row r="1159" ht="15.75" customHeight="1"/>
    <row r="1160" ht="15.75" customHeight="1"/>
    <row r="1161" ht="15.75" customHeight="1"/>
    <row r="1162" ht="15.75" customHeight="1"/>
    <row r="1163" ht="15.75" customHeight="1"/>
    <row r="1164" ht="15.75" customHeight="1"/>
    <row r="1165" ht="15.75" customHeight="1"/>
    <row r="1166" ht="15.75" customHeight="1"/>
    <row r="1167" ht="15.75" customHeight="1"/>
    <row r="1168" ht="15.75" customHeight="1"/>
    <row r="1169" ht="15.75" customHeight="1"/>
    <row r="1170" ht="15.75" customHeight="1"/>
    <row r="1171" ht="15.75" customHeight="1"/>
    <row r="1172" ht="15.75" customHeight="1"/>
    <row r="1173" ht="15.75" customHeight="1"/>
    <row r="1174" ht="15.75" customHeight="1"/>
    <row r="1175" ht="15.75" customHeight="1"/>
    <row r="1176" ht="15.75" customHeight="1"/>
    <row r="1177" ht="15.75" customHeight="1"/>
    <row r="1178" ht="15.75" customHeight="1"/>
    <row r="1179" ht="15.75" customHeight="1"/>
    <row r="1180" ht="15.75" customHeight="1"/>
    <row r="1181" ht="15.75" customHeight="1"/>
    <row r="1182" ht="15.75" customHeight="1"/>
    <row r="1183" ht="15.75" customHeight="1"/>
    <row r="1184" ht="15.75" customHeight="1"/>
    <row r="1185" ht="15.75" customHeight="1"/>
    <row r="1186" ht="15.75" customHeight="1"/>
    <row r="1187" ht="15.75" customHeight="1"/>
    <row r="1188" ht="15.75" customHeight="1"/>
    <row r="1189" ht="15.75" customHeight="1"/>
    <row r="1190" ht="15.75" customHeight="1"/>
    <row r="1191" ht="15.75" customHeight="1"/>
    <row r="1192" ht="15.75" customHeight="1"/>
    <row r="1193" ht="15.75" customHeight="1"/>
    <row r="1194" ht="15.75" customHeight="1"/>
    <row r="1195" ht="15.75" customHeight="1"/>
    <row r="1196" ht="15.75" customHeight="1"/>
    <row r="1197" ht="15.75" customHeight="1"/>
    <row r="1198" ht="15.75" customHeight="1"/>
    <row r="1199" ht="15.75" customHeight="1"/>
    <row r="1200" ht="15.75" customHeight="1"/>
    <row r="1201" ht="15.75" customHeight="1"/>
    <row r="1202" ht="15.75" customHeight="1"/>
    <row r="1203" ht="15.75" customHeight="1"/>
    <row r="1204" ht="15.75" customHeight="1"/>
    <row r="1205" ht="15.75" customHeight="1"/>
    <row r="1206" ht="15.75" customHeight="1"/>
    <row r="1207" ht="15.75" customHeight="1"/>
    <row r="1208" ht="15.75" customHeight="1"/>
    <row r="1209" ht="15.75" customHeight="1"/>
    <row r="1210" ht="15.75" customHeight="1"/>
    <row r="1211" ht="15.75" customHeight="1"/>
    <row r="1212" ht="15.75" customHeight="1"/>
    <row r="1213" ht="15.75" customHeight="1"/>
    <row r="1214" ht="15.75" customHeight="1"/>
    <row r="1215" ht="15.75" customHeight="1"/>
    <row r="1216" ht="15.75" customHeight="1"/>
    <row r="1217" ht="15.75" customHeight="1"/>
    <row r="1218" ht="15.75" customHeight="1"/>
    <row r="1219" ht="15.75" customHeight="1"/>
    <row r="1220" ht="15.75" customHeight="1"/>
    <row r="1221" ht="15.75" customHeight="1"/>
    <row r="1222" ht="15.75" customHeight="1"/>
    <row r="1223" ht="15.75" customHeight="1"/>
    <row r="1224" ht="15.75" customHeight="1"/>
    <row r="1225" ht="15.75" customHeight="1"/>
    <row r="1226" ht="15.75" customHeight="1"/>
    <row r="1227" ht="15.75" customHeight="1"/>
    <row r="1228" ht="15.75" customHeight="1"/>
    <row r="1229" ht="15.75" customHeight="1"/>
    <row r="1230" ht="15.75" customHeight="1"/>
    <row r="1231" ht="15.75" customHeight="1"/>
    <row r="1232" ht="15.75" customHeight="1"/>
    <row r="1233" ht="15.75" customHeight="1"/>
    <row r="1234" ht="15.75" customHeight="1"/>
    <row r="1235" ht="15.75" customHeight="1"/>
    <row r="1236" ht="15.75" customHeight="1"/>
    <row r="1237" ht="15.75" customHeight="1"/>
    <row r="1238" ht="15.75" customHeight="1"/>
    <row r="1239" ht="15.75" customHeight="1"/>
    <row r="1240" ht="15.75" customHeight="1"/>
    <row r="1241" ht="15.75" customHeight="1"/>
    <row r="1242" ht="15.75" customHeight="1"/>
    <row r="1243" ht="15.75" customHeight="1"/>
    <row r="1244" ht="15.75" customHeight="1"/>
    <row r="1245" ht="15.75" customHeight="1"/>
    <row r="1246" ht="15.75" customHeight="1"/>
    <row r="1247" ht="15.75" customHeight="1"/>
    <row r="1248" ht="15.75" customHeight="1"/>
    <row r="1249" ht="15.75" customHeight="1"/>
    <row r="1250" ht="15.75" customHeight="1"/>
    <row r="1251" ht="15.75" customHeight="1"/>
    <row r="1252" ht="15.75" customHeight="1"/>
    <row r="1253" ht="15.75" customHeight="1"/>
    <row r="1254" ht="15.75" customHeight="1"/>
    <row r="1255" ht="15.75" customHeight="1"/>
    <row r="1256" ht="15.75" customHeight="1"/>
    <row r="1257" ht="15.75" customHeight="1"/>
    <row r="1258" ht="15.75" customHeight="1"/>
    <row r="1259" ht="15.75" customHeight="1"/>
    <row r="1260" ht="15.75" customHeight="1"/>
    <row r="1261" ht="15.75" customHeight="1"/>
    <row r="1262" ht="15.75" customHeight="1"/>
    <row r="1263" ht="15.75" customHeight="1"/>
    <row r="1264" ht="15.75" customHeight="1"/>
    <row r="1265" ht="15.75" customHeight="1"/>
    <row r="1266" ht="15.75" customHeight="1"/>
    <row r="1267" ht="15.75" customHeight="1"/>
    <row r="1268" ht="15.75" customHeight="1"/>
    <row r="1269" ht="15.75" customHeight="1"/>
    <row r="1270" ht="15.75" customHeight="1"/>
    <row r="1271" ht="15.75" customHeight="1"/>
    <row r="1272" ht="15.75" customHeight="1"/>
    <row r="1273" ht="15.75" customHeight="1"/>
    <row r="1274" ht="15.75" customHeight="1"/>
    <row r="1275" ht="15.75" customHeight="1"/>
    <row r="1276" ht="15.75" customHeight="1"/>
    <row r="1277" ht="15.75" customHeight="1"/>
    <row r="1278" ht="15.75" customHeight="1"/>
    <row r="1279" ht="15.75" customHeight="1"/>
    <row r="1280" ht="15.75" customHeight="1"/>
    <row r="1281" ht="15.75" customHeight="1"/>
    <row r="1282" ht="15.75" customHeight="1"/>
    <row r="1283" ht="15.75" customHeight="1"/>
    <row r="1284" ht="15.75" customHeight="1"/>
    <row r="1285" ht="15.75" customHeight="1"/>
    <row r="1286" ht="15.75" customHeight="1"/>
    <row r="1287" ht="15.75" customHeight="1"/>
    <row r="1288" ht="15.75" customHeight="1"/>
    <row r="1289" ht="15.75" customHeight="1"/>
    <row r="1290" ht="15.75" customHeight="1"/>
    <row r="1291" ht="15.75" customHeight="1"/>
    <row r="1292" ht="15.75" customHeight="1"/>
    <row r="1293" ht="15.75" customHeight="1"/>
    <row r="1294" ht="15.75" customHeight="1"/>
    <row r="1295" ht="15.75" customHeight="1"/>
    <row r="1296" ht="15.75" customHeight="1"/>
    <row r="1297" ht="15.75" customHeight="1"/>
    <row r="1298" ht="15.75" customHeight="1"/>
    <row r="1299" ht="15.75" customHeight="1"/>
    <row r="1300" ht="15.75" customHeight="1"/>
    <row r="1301" ht="15.75" customHeight="1"/>
    <row r="1302" ht="15.75" customHeight="1"/>
    <row r="1303" ht="15.75" customHeight="1"/>
    <row r="1304" ht="15.75" customHeight="1"/>
    <row r="1305" ht="15.75" customHeight="1"/>
    <row r="1306" ht="15.75" customHeight="1"/>
    <row r="1307" ht="15.75" customHeight="1"/>
    <row r="1308" ht="15.75" customHeight="1"/>
    <row r="1309" ht="15.75" customHeight="1"/>
    <row r="1310" ht="15.75" customHeight="1"/>
    <row r="1311" ht="15.75" customHeight="1"/>
    <row r="1312" ht="15.75" customHeight="1"/>
    <row r="1313" ht="15.75" customHeight="1"/>
    <row r="1314" ht="15.75" customHeight="1"/>
    <row r="1315" ht="15.75" customHeight="1"/>
    <row r="1316" ht="15.75" customHeight="1"/>
    <row r="1317" ht="15.75" customHeight="1"/>
    <row r="1318" ht="15.75" customHeight="1"/>
    <row r="1319" ht="15.75" customHeight="1"/>
    <row r="1320" ht="15.75" customHeight="1"/>
    <row r="1321" ht="15.75" customHeight="1"/>
    <row r="1322" ht="15.75" customHeight="1"/>
    <row r="1323" ht="15.75" customHeight="1"/>
    <row r="1324" ht="15.75" customHeight="1"/>
    <row r="1325" ht="15.75" customHeight="1"/>
    <row r="1326" ht="15.75" customHeight="1"/>
    <row r="1327" ht="15.75" customHeight="1"/>
    <row r="1328" ht="15.75" customHeight="1"/>
    <row r="1329" ht="15.75" customHeight="1"/>
    <row r="1330" ht="15.75" customHeight="1"/>
    <row r="1331" ht="15.75" customHeight="1"/>
    <row r="1332" ht="15.75" customHeight="1"/>
    <row r="1333" ht="15.75" customHeight="1"/>
    <row r="1334" ht="15.75" customHeight="1"/>
    <row r="1335" ht="15.75" customHeight="1"/>
    <row r="1336" ht="15.75" customHeight="1"/>
    <row r="1337" ht="15.75" customHeight="1"/>
    <row r="1338" ht="15.75" customHeight="1"/>
    <row r="1339" ht="15.75" customHeight="1"/>
    <row r="1340" ht="15.75" customHeight="1"/>
    <row r="1341" ht="15.75" customHeight="1"/>
    <row r="1342" ht="15.75" customHeight="1"/>
    <row r="1343" ht="15.75" customHeight="1"/>
    <row r="1344" ht="15.75" customHeight="1"/>
    <row r="1345" ht="15.75" customHeight="1"/>
    <row r="1346" ht="15.75" customHeight="1"/>
    <row r="1347" ht="15.75" customHeight="1"/>
    <row r="1348" ht="15.75" customHeight="1"/>
    <row r="1349" ht="15.75" customHeight="1"/>
    <row r="1350" ht="15.75" customHeight="1"/>
    <row r="1351" ht="15.75" customHeight="1"/>
    <row r="1352" ht="15.75" customHeight="1"/>
    <row r="1353" ht="15.75" customHeight="1"/>
    <row r="1354" ht="15.75" customHeight="1"/>
    <row r="1355" ht="15.75" customHeight="1"/>
    <row r="1356" ht="15.75" customHeight="1"/>
    <row r="1357" ht="15.75" customHeight="1"/>
    <row r="1358" ht="15.75" customHeight="1"/>
    <row r="1359" ht="15.75" customHeight="1"/>
    <row r="1360" ht="15.75" customHeight="1"/>
    <row r="1361" ht="15.75" customHeight="1"/>
    <row r="1362" ht="15.75" customHeight="1"/>
    <row r="1363" ht="15.75" customHeight="1"/>
    <row r="1364" ht="15.75" customHeight="1"/>
    <row r="1365" ht="15.75" customHeight="1"/>
    <row r="1366" ht="15.75" customHeight="1"/>
    <row r="1367" ht="15.75" customHeight="1"/>
    <row r="1368" ht="15.75" customHeight="1"/>
    <row r="1369" ht="15.75" customHeight="1"/>
    <row r="1370" ht="15.75" customHeight="1"/>
    <row r="1371" ht="15.75" customHeight="1"/>
    <row r="1372" ht="15.75" customHeight="1"/>
    <row r="1373" ht="15.75" customHeight="1"/>
    <row r="1374" ht="15.75" customHeight="1"/>
    <row r="1375" ht="15.75" customHeight="1"/>
    <row r="1376" ht="15.75" customHeight="1"/>
    <row r="1377" ht="15.75" customHeight="1"/>
    <row r="1378" ht="15.75" customHeight="1"/>
    <row r="1379" ht="15.75" customHeight="1"/>
    <row r="1380" ht="15.75" customHeight="1"/>
    <row r="1381" ht="15.75" customHeight="1"/>
    <row r="1382" ht="15.75" customHeight="1"/>
    <row r="1383" ht="15.75" customHeight="1"/>
    <row r="1384" ht="15.75" customHeight="1"/>
    <row r="1385" ht="15.75" customHeight="1"/>
    <row r="1386" ht="15.75" customHeight="1"/>
    <row r="1387" ht="15.75" customHeight="1"/>
    <row r="1388" ht="15.75" customHeight="1"/>
    <row r="1389" ht="15.75" customHeight="1"/>
    <row r="1390" ht="15.75" customHeight="1"/>
    <row r="1391" ht="15.75" customHeight="1"/>
    <row r="1392" ht="15.75" customHeight="1"/>
    <row r="1393" ht="15.75" customHeight="1"/>
    <row r="1394" ht="15.75" customHeight="1"/>
    <row r="1395" ht="15.75" customHeight="1"/>
    <row r="1396" ht="15.75" customHeight="1"/>
    <row r="1397" ht="15.75" customHeight="1"/>
    <row r="1398" ht="15.75" customHeight="1"/>
    <row r="1399" ht="15.75" customHeight="1"/>
    <row r="1400" ht="15.75" customHeight="1"/>
    <row r="1401" ht="15.75" customHeight="1"/>
    <row r="1402" ht="15.75" customHeight="1"/>
    <row r="1403" ht="15.75" customHeight="1"/>
    <row r="1404" ht="15.75" customHeight="1"/>
    <row r="1405" ht="15.75" customHeight="1"/>
    <row r="1406" ht="15.75" customHeight="1"/>
    <row r="1407" ht="15.75" customHeight="1"/>
    <row r="1408" ht="15.75" customHeight="1"/>
    <row r="1409" ht="15.75" customHeight="1"/>
    <row r="1410" ht="15.75" customHeight="1"/>
    <row r="1411" ht="15.75" customHeight="1"/>
    <row r="1412" ht="15.75" customHeight="1"/>
    <row r="1413" ht="15.75" customHeight="1"/>
    <row r="1414" ht="15.75" customHeight="1"/>
    <row r="1415" ht="15.75" customHeight="1"/>
    <row r="1416" ht="15.75" customHeight="1"/>
    <row r="1417" ht="15.75" customHeight="1"/>
    <row r="1418" ht="15.75" customHeight="1"/>
    <row r="1419" ht="15.75" customHeight="1"/>
    <row r="1420" ht="15.75" customHeight="1"/>
    <row r="1421" ht="15.75" customHeight="1"/>
    <row r="1422" ht="15.75" customHeight="1"/>
    <row r="1423" ht="15.75" customHeight="1"/>
    <row r="1424" ht="15.75" customHeight="1"/>
    <row r="1425" ht="15.75" customHeight="1"/>
    <row r="1426" ht="15.75" customHeight="1"/>
    <row r="1427" ht="15.75" customHeight="1"/>
    <row r="1428" ht="15.75" customHeight="1"/>
    <row r="1429" ht="15.75" customHeight="1"/>
    <row r="1430" ht="15.75" customHeight="1"/>
    <row r="1431" ht="15.75" customHeight="1"/>
    <row r="1432" ht="15.75" customHeight="1"/>
    <row r="1433" ht="15.75" customHeight="1"/>
    <row r="1434" ht="15.75" customHeight="1"/>
    <row r="1435" ht="15.75" customHeight="1"/>
    <row r="1436" ht="15.75" customHeight="1"/>
    <row r="1437" ht="15.75" customHeight="1"/>
    <row r="1438" ht="15.75" customHeight="1"/>
    <row r="1439" ht="15.75" customHeight="1"/>
    <row r="1440" ht="15.75" customHeight="1"/>
    <row r="1441" ht="15.75" customHeight="1"/>
    <row r="1442" ht="15.75" customHeight="1"/>
    <row r="1443" ht="15.75" customHeight="1"/>
    <row r="1444" ht="15.75" customHeight="1"/>
    <row r="1445" ht="15.75" customHeight="1"/>
    <row r="1446" ht="15.75" customHeight="1"/>
    <row r="1447" ht="15.75" customHeight="1"/>
    <row r="1448" ht="15.75" customHeight="1"/>
    <row r="1449" ht="15.75" customHeight="1"/>
    <row r="1450" ht="15.75" customHeight="1"/>
    <row r="1451" ht="15.75" customHeight="1"/>
    <row r="1452" ht="15.75" customHeight="1"/>
    <row r="1453" ht="15.75" customHeight="1"/>
    <row r="1454" ht="15.75" customHeight="1"/>
    <row r="1455" ht="15.75" customHeight="1"/>
    <row r="1456" ht="15.75" customHeight="1"/>
    <row r="1457" ht="15.75" customHeight="1"/>
    <row r="1458" ht="15.75" customHeight="1"/>
    <row r="1459" ht="15.75" customHeight="1"/>
    <row r="1460" ht="15.75" customHeight="1"/>
    <row r="1461" ht="15.75" customHeight="1"/>
    <row r="1462" ht="15.75" customHeight="1"/>
    <row r="1463" ht="15.75" customHeight="1"/>
    <row r="1464" ht="15.75" customHeight="1"/>
    <row r="1465" ht="15.75" customHeight="1"/>
    <row r="1466" ht="15.75" customHeight="1"/>
    <row r="1467" ht="15.75" customHeight="1"/>
    <row r="1468" ht="15.75" customHeight="1"/>
    <row r="1469" ht="15.75" customHeight="1"/>
    <row r="1470" ht="15.75" customHeight="1"/>
    <row r="1471" ht="15.75" customHeight="1"/>
    <row r="1472" ht="15.75" customHeight="1"/>
    <row r="1473" ht="15.75" customHeight="1"/>
    <row r="1474" ht="15.75" customHeight="1"/>
    <row r="1475" ht="15.75" customHeight="1"/>
    <row r="1476" ht="15.75" customHeight="1"/>
    <row r="1477" ht="15.75" customHeight="1"/>
    <row r="1478" ht="15.75" customHeight="1"/>
    <row r="1479" ht="15.75" customHeight="1"/>
    <row r="1480" ht="15.75" customHeight="1"/>
    <row r="1481" ht="15.75" customHeight="1"/>
    <row r="1482" ht="15.75" customHeight="1"/>
    <row r="1483" ht="15.75" customHeight="1"/>
    <row r="1484" ht="15.75" customHeight="1"/>
    <row r="1485" ht="15.75" customHeight="1"/>
    <row r="1486" ht="15.75" customHeight="1"/>
    <row r="1487" ht="15.75" customHeight="1"/>
    <row r="1488" ht="15.75" customHeight="1"/>
    <row r="1489" ht="15.75" customHeight="1"/>
    <row r="1490" ht="15.75" customHeight="1"/>
    <row r="1491" ht="15.75" customHeight="1"/>
    <row r="1492" ht="15.75" customHeight="1"/>
    <row r="1493" ht="15.75" customHeight="1"/>
    <row r="1494" ht="15.75" customHeight="1"/>
    <row r="1495" ht="15.75" customHeight="1"/>
    <row r="1496" ht="15.75" customHeight="1"/>
    <row r="1497" ht="15.75" customHeight="1"/>
    <row r="1498" ht="15.75" customHeight="1"/>
    <row r="1499" ht="15.75" customHeight="1"/>
    <row r="1500" ht="15.75" customHeight="1"/>
    <row r="1501" ht="15.75" customHeight="1"/>
    <row r="1502" ht="15.75" customHeight="1"/>
    <row r="1503" ht="15.75" customHeight="1"/>
    <row r="1504" ht="15.75" customHeight="1"/>
    <row r="1505" ht="15.75" customHeight="1"/>
    <row r="1506" ht="15.75" customHeight="1"/>
    <row r="1507" ht="15.75" customHeight="1"/>
    <row r="1508" ht="15.75" customHeight="1"/>
    <row r="1509" ht="15.75" customHeight="1"/>
    <row r="1510" ht="15.75" customHeight="1"/>
    <row r="1511" ht="15.75" customHeight="1"/>
    <row r="1512" ht="15.75" customHeight="1"/>
    <row r="1513" ht="15.75" customHeight="1"/>
    <row r="1514" ht="15.75" customHeight="1"/>
    <row r="1515" ht="15.75" customHeight="1"/>
    <row r="1516" ht="15.75" customHeight="1"/>
    <row r="1517" ht="15.75" customHeight="1"/>
    <row r="1518" ht="15.75" customHeight="1"/>
    <row r="1519" ht="15.75" customHeight="1"/>
    <row r="1520" ht="15.75" customHeight="1"/>
    <row r="1521" ht="15.75" customHeight="1"/>
    <row r="1522" ht="15.75" customHeight="1"/>
    <row r="1523" ht="15.75" customHeight="1"/>
    <row r="1524" ht="15.75" customHeight="1"/>
    <row r="1525" ht="15.75" customHeight="1"/>
    <row r="1526" ht="15.75" customHeight="1"/>
    <row r="1527" ht="15.75" customHeight="1"/>
    <row r="1528" ht="15.75" customHeight="1"/>
    <row r="1529" ht="15.75" customHeight="1"/>
    <row r="1530" ht="15.75" customHeight="1"/>
    <row r="1531" ht="15.75" customHeight="1"/>
    <row r="1532" ht="15.75" customHeight="1"/>
    <row r="1533" ht="15.75" customHeight="1"/>
    <row r="1534" ht="15.75" customHeight="1"/>
    <row r="1535" ht="15.75" customHeight="1"/>
    <row r="1536" ht="15.75" customHeight="1"/>
    <row r="1537" ht="15.75" customHeight="1"/>
    <row r="1538" ht="15.75" customHeight="1"/>
    <row r="1539" ht="15.75" customHeight="1"/>
    <row r="1540" ht="15.75" customHeight="1"/>
    <row r="1541" ht="15.75" customHeight="1"/>
    <row r="1542" ht="15.75" customHeight="1"/>
    <row r="1543" ht="15.75" customHeight="1"/>
    <row r="1544" ht="15.75" customHeight="1"/>
    <row r="1545" ht="15.75" customHeight="1"/>
    <row r="1546" ht="15.75" customHeight="1"/>
    <row r="1547" ht="15.75" customHeight="1"/>
    <row r="1548" ht="15.75" customHeight="1"/>
    <row r="1549" ht="15.75" customHeight="1"/>
    <row r="1550" ht="15.75" customHeight="1"/>
    <row r="1551" ht="15.75" customHeight="1"/>
    <row r="1552" ht="15.75" customHeight="1"/>
    <row r="1553" ht="15.75" customHeight="1"/>
    <row r="1554" ht="15.75" customHeight="1"/>
    <row r="1555" ht="15.75" customHeight="1"/>
    <row r="1556" ht="15.75" customHeight="1"/>
    <row r="1557" ht="15.75" customHeight="1"/>
    <row r="1558" ht="15.75" customHeight="1"/>
    <row r="1559" ht="15.75" customHeight="1"/>
    <row r="1560" ht="15.75" customHeight="1"/>
    <row r="1561" ht="15.75" customHeight="1"/>
    <row r="1562" ht="15.75" customHeight="1"/>
    <row r="1563" ht="15.75" customHeight="1"/>
    <row r="1564" ht="15.75" customHeight="1"/>
    <row r="1565" ht="15.75" customHeight="1"/>
    <row r="1566" ht="15.75" customHeight="1"/>
    <row r="1567" ht="15.75" customHeight="1"/>
    <row r="1568" ht="15.75" customHeight="1"/>
    <row r="1569" ht="15.75" customHeight="1"/>
    <row r="1570" ht="15.75" customHeight="1"/>
    <row r="1571" ht="15.75" customHeight="1"/>
    <row r="1572" ht="15.75" customHeight="1"/>
    <row r="1573" ht="15.75" customHeight="1"/>
    <row r="1574" ht="15.75" customHeight="1"/>
    <row r="1575" ht="15.75" customHeight="1"/>
    <row r="1576" ht="15.75" customHeight="1"/>
    <row r="1577" ht="15.75" customHeight="1"/>
    <row r="1578" ht="15.75" customHeight="1"/>
    <row r="1579" ht="15.75" customHeight="1"/>
    <row r="1580" ht="15.75" customHeight="1"/>
    <row r="1581" ht="15.75" customHeight="1"/>
    <row r="1582" ht="15.75" customHeight="1"/>
    <row r="1583" ht="15.75" customHeight="1"/>
    <row r="1584" ht="15.75" customHeight="1"/>
    <row r="1585" ht="15.75" customHeight="1"/>
    <row r="1586" ht="15.75" customHeight="1"/>
    <row r="1587" ht="15.75" customHeight="1"/>
    <row r="1588" ht="15.75" customHeight="1"/>
    <row r="1589" ht="15.75" customHeight="1"/>
    <row r="1590" ht="15.75" customHeight="1"/>
    <row r="1591" ht="15.75" customHeight="1"/>
    <row r="1592" ht="15.75" customHeight="1"/>
    <row r="1593" ht="15.75" customHeight="1"/>
    <row r="1594" ht="15.75" customHeight="1"/>
    <row r="1595" ht="15.75" customHeight="1"/>
    <row r="1596" ht="15.75" customHeight="1"/>
    <row r="1597" ht="15.75" customHeight="1"/>
    <row r="1598" ht="15.75" customHeight="1"/>
    <row r="1599" ht="15.75" customHeight="1"/>
    <row r="1600" ht="15.75" customHeight="1"/>
    <row r="1601" ht="15.75" customHeight="1"/>
    <row r="1602" ht="15.75" customHeight="1"/>
    <row r="1603" ht="15.75" customHeight="1"/>
    <row r="1604" ht="15.75" customHeight="1"/>
    <row r="1605" ht="15.75" customHeight="1"/>
    <row r="1606" ht="15.75" customHeight="1"/>
    <row r="1607" ht="15.75" customHeight="1"/>
    <row r="1608" ht="15.75" customHeight="1"/>
    <row r="1609" ht="15.75" customHeight="1"/>
    <row r="1610" ht="15.75" customHeight="1"/>
    <row r="1611" ht="15.75" customHeight="1"/>
    <row r="1612" ht="15.75" customHeight="1"/>
    <row r="1613" ht="15.75" customHeight="1"/>
    <row r="1614" ht="15.75" customHeight="1"/>
    <row r="1615" ht="15.75" customHeight="1"/>
    <row r="1616" ht="15.75" customHeight="1"/>
    <row r="1617" ht="15.75" customHeight="1"/>
    <row r="1618" ht="15.75" customHeight="1"/>
    <row r="1619" ht="15.75" customHeight="1"/>
    <row r="1620" ht="15.75" customHeight="1"/>
    <row r="1621" ht="15.75" customHeight="1"/>
    <row r="1622" ht="15.75" customHeight="1"/>
    <row r="1623" ht="15.75" customHeight="1"/>
    <row r="1624" ht="15.75" customHeight="1"/>
    <row r="1625" ht="15.75" customHeight="1"/>
    <row r="1626" ht="15.75" customHeight="1"/>
    <row r="1627" ht="15.75" customHeight="1"/>
    <row r="1628" ht="15.75" customHeight="1"/>
    <row r="1629" ht="15.75" customHeight="1"/>
    <row r="1630" ht="15.75" customHeight="1"/>
    <row r="1631" ht="15.75" customHeight="1"/>
    <row r="1632" ht="15.75" customHeight="1"/>
    <row r="1633" ht="15.75" customHeight="1"/>
    <row r="1634" ht="15.75" customHeight="1"/>
    <row r="1635" ht="15.75" customHeight="1"/>
    <row r="1636" ht="15.75" customHeight="1"/>
    <row r="1637" ht="15.75" customHeight="1"/>
    <row r="1638" ht="15.75" customHeight="1"/>
    <row r="1639" ht="15.75" customHeight="1"/>
    <row r="1640" ht="15.75" customHeight="1"/>
    <row r="1641" ht="15.75" customHeight="1"/>
    <row r="1642" ht="15.75" customHeight="1"/>
    <row r="1643" ht="15.75" customHeight="1"/>
    <row r="1644" ht="15.75" customHeight="1"/>
    <row r="1645" ht="15.75" customHeight="1"/>
    <row r="1646" ht="15.75" customHeight="1"/>
    <row r="1647" ht="15.75" customHeight="1"/>
    <row r="1648" ht="15.75" customHeight="1"/>
    <row r="1649" ht="15.75" customHeight="1"/>
    <row r="1650" ht="15.75" customHeight="1"/>
    <row r="1651" ht="15.75" customHeight="1"/>
    <row r="1652" ht="15.75" customHeight="1"/>
    <row r="1653" ht="15.75" customHeight="1"/>
    <row r="1654" ht="15.75" customHeight="1"/>
    <row r="1655" ht="15.75" customHeight="1"/>
    <row r="1656" ht="15.75" customHeight="1"/>
    <row r="1657" ht="15.75" customHeight="1"/>
    <row r="1658" ht="15.75" customHeight="1"/>
    <row r="1659" ht="15.75" customHeight="1"/>
    <row r="1660" ht="15.75" customHeight="1"/>
    <row r="1661" ht="15.75" customHeight="1"/>
    <row r="1662" ht="15.75" customHeight="1"/>
    <row r="1663" ht="15.75" customHeight="1"/>
    <row r="1664" ht="15.75" customHeight="1"/>
    <row r="1665" ht="15.75" customHeight="1"/>
    <row r="1666" ht="15.75" customHeight="1"/>
    <row r="1667" ht="15.75" customHeight="1"/>
    <row r="1668" ht="15.75" customHeight="1"/>
    <row r="1669" ht="15.75" customHeight="1"/>
    <row r="1670" ht="15.75" customHeight="1"/>
    <row r="1671" ht="15.75" customHeight="1"/>
    <row r="1672" ht="15.75" customHeight="1"/>
    <row r="1673" ht="15.75" customHeight="1"/>
    <row r="1674" ht="15.75" customHeight="1"/>
    <row r="1675" ht="15.75" customHeight="1"/>
    <row r="1676" ht="15.75" customHeight="1"/>
    <row r="1677" ht="15.75" customHeight="1"/>
    <row r="1678" ht="15.75" customHeight="1"/>
    <row r="1679" ht="15.75" customHeight="1"/>
    <row r="1680" ht="15.75" customHeight="1"/>
    <row r="1681" ht="15.75" customHeight="1"/>
    <row r="1682" ht="15.75" customHeight="1"/>
    <row r="1683" ht="15.75" customHeight="1"/>
    <row r="1684" ht="15.75" customHeight="1"/>
    <row r="1685" ht="15.75" customHeight="1"/>
    <row r="1686" ht="15.75" customHeight="1"/>
    <row r="1687" ht="15.75" customHeight="1"/>
    <row r="1688" ht="15.75" customHeight="1"/>
    <row r="1689" ht="15.75" customHeight="1"/>
    <row r="1690" ht="15.75" customHeight="1"/>
    <row r="1691" ht="15.75" customHeight="1"/>
    <row r="1692" ht="15.75" customHeight="1"/>
    <row r="1693" ht="15.75" customHeight="1"/>
    <row r="1694" ht="15.75" customHeight="1"/>
    <row r="1695" ht="15.75" customHeight="1"/>
    <row r="1696" ht="15.75" customHeight="1"/>
    <row r="1697" ht="15.75" customHeight="1"/>
    <row r="1698" ht="15.75" customHeight="1"/>
    <row r="1699" ht="15.75" customHeight="1"/>
    <row r="1700" ht="15.75" customHeight="1"/>
    <row r="1701" ht="15.75" customHeight="1"/>
    <row r="1702" ht="15.75" customHeight="1"/>
    <row r="1703" ht="15.75" customHeight="1"/>
    <row r="1704" ht="15.75" customHeight="1"/>
    <row r="1705" ht="15.75" customHeight="1"/>
    <row r="1706" ht="15.75" customHeight="1"/>
    <row r="1707" ht="15.75" customHeight="1"/>
    <row r="1708" ht="15.75" customHeight="1"/>
    <row r="1709" ht="15.75" customHeight="1"/>
    <row r="1710" ht="15.75" customHeight="1"/>
    <row r="1711" ht="15.75" customHeight="1"/>
    <row r="1712" ht="15.75" customHeight="1"/>
    <row r="1713" ht="15.75" customHeight="1"/>
    <row r="1714" ht="15.75" customHeight="1"/>
    <row r="1715" ht="15.75" customHeight="1"/>
    <row r="1716" ht="15.75" customHeight="1"/>
    <row r="1717" ht="15.75" customHeight="1"/>
    <row r="1718" ht="15.75" customHeight="1"/>
    <row r="1719" ht="15.75" customHeight="1"/>
    <row r="1720" ht="15.75" customHeight="1"/>
    <row r="1721" ht="15.75" customHeight="1"/>
    <row r="1722" ht="15.75" customHeight="1"/>
    <row r="1723" ht="15.75" customHeight="1"/>
    <row r="1724" ht="15.75" customHeight="1"/>
    <row r="1725" ht="15.75" customHeight="1"/>
    <row r="1726" ht="15.75" customHeight="1"/>
    <row r="1727" ht="15.75" customHeight="1"/>
    <row r="1728" ht="15.75" customHeight="1"/>
    <row r="1729" ht="15.75" customHeight="1"/>
    <row r="1730" ht="15.75" customHeight="1"/>
    <row r="1731" ht="15.75" customHeight="1"/>
    <row r="1732" ht="15.75" customHeight="1"/>
    <row r="1733" ht="15.75" customHeight="1"/>
    <row r="1734" ht="15.75" customHeight="1"/>
    <row r="1735" ht="15.75" customHeight="1"/>
    <row r="1736" ht="15.75" customHeight="1"/>
    <row r="1737" ht="15.75" customHeight="1"/>
    <row r="1738" ht="15.75" customHeight="1"/>
    <row r="1739" ht="15.75" customHeight="1"/>
    <row r="1740" ht="15.75" customHeight="1"/>
    <row r="1741" ht="15.75" customHeight="1"/>
    <row r="1742" ht="15.75" customHeight="1"/>
    <row r="1743" ht="15.75" customHeight="1"/>
    <row r="1744" ht="15.75" customHeight="1"/>
    <row r="1745" ht="15.75" customHeight="1"/>
    <row r="1746" ht="15.75" customHeight="1"/>
    <row r="1747" ht="15.75" customHeight="1"/>
    <row r="1748" ht="15.75" customHeight="1"/>
    <row r="1749" ht="15.75" customHeight="1"/>
    <row r="1750" ht="15.75" customHeight="1"/>
    <row r="1751" ht="15.75" customHeight="1"/>
    <row r="1752" ht="15.75" customHeight="1"/>
    <row r="1753" ht="15.75" customHeight="1"/>
    <row r="1754" ht="15.75" customHeight="1"/>
    <row r="1755" ht="15.75" customHeight="1"/>
    <row r="1756" ht="15.75" customHeight="1"/>
    <row r="1757" ht="15.75" customHeight="1"/>
    <row r="1758" ht="15.75" customHeight="1"/>
    <row r="1759" ht="15.75" customHeight="1"/>
    <row r="1760" ht="15.75" customHeight="1"/>
    <row r="1761" ht="15.75" customHeight="1"/>
    <row r="1762" ht="15.75" customHeight="1"/>
    <row r="1763" ht="15.75" customHeight="1"/>
    <row r="1764" ht="15.75" customHeight="1"/>
    <row r="1765" ht="15.75" customHeight="1"/>
    <row r="1766" ht="15.75" customHeight="1"/>
    <row r="1767" ht="15.75" customHeight="1"/>
    <row r="1768" ht="15.75" customHeight="1"/>
    <row r="1769" ht="15.75" customHeight="1"/>
    <row r="1770" ht="15.75" customHeight="1"/>
    <row r="1771" ht="15.75" customHeight="1"/>
    <row r="1772" ht="15.75" customHeight="1"/>
    <row r="1773" ht="15.75" customHeight="1"/>
    <row r="1774" ht="15.75" customHeight="1"/>
    <row r="1775" ht="15.75" customHeight="1"/>
    <row r="1776" ht="15.75" customHeight="1"/>
    <row r="1777" ht="15.75" customHeight="1"/>
    <row r="1778" ht="15.75" customHeight="1"/>
    <row r="1779" ht="15.75" customHeight="1"/>
    <row r="1780" ht="15.75" customHeight="1"/>
    <row r="1781" ht="15.75" customHeight="1"/>
    <row r="1782" ht="15.75" customHeight="1"/>
    <row r="1783" ht="15.75" customHeight="1"/>
    <row r="1784" ht="15.75" customHeight="1"/>
    <row r="1785" ht="15.75" customHeight="1"/>
    <row r="1786" ht="15.75" customHeight="1"/>
    <row r="1787" ht="15.75" customHeight="1"/>
    <row r="1788" ht="15.75" customHeight="1"/>
    <row r="1789" ht="15.75" customHeight="1"/>
    <row r="1790" ht="15.75" customHeight="1"/>
    <row r="1791" ht="15.75" customHeight="1"/>
    <row r="1792" ht="15.75" customHeight="1"/>
    <row r="1793" ht="15.75" customHeight="1"/>
    <row r="1794" ht="15.75" customHeight="1"/>
    <row r="1795" ht="15.75" customHeight="1"/>
    <row r="1796" ht="15.75" customHeight="1"/>
    <row r="1797" ht="15.75" customHeight="1"/>
    <row r="1798" ht="15.75" customHeight="1"/>
    <row r="1799" ht="15.75" customHeight="1"/>
    <row r="1800" ht="15.75" customHeight="1"/>
    <row r="1801" ht="15.75" customHeight="1"/>
    <row r="1802" ht="15.75" customHeight="1"/>
    <row r="1803" ht="15.75" customHeight="1"/>
    <row r="1804" ht="15.75" customHeight="1"/>
    <row r="1805" ht="15.75" customHeight="1"/>
    <row r="1806" ht="15.75" customHeight="1"/>
    <row r="1807" ht="15.75" customHeight="1"/>
    <row r="1808" ht="15.75" customHeight="1"/>
    <row r="1809" ht="15.75" customHeight="1"/>
    <row r="1810" ht="15.75" customHeight="1"/>
    <row r="1811" ht="15.75" customHeight="1"/>
    <row r="1812" ht="15.75" customHeight="1"/>
    <row r="1813" ht="15.75" customHeight="1"/>
    <row r="1814" ht="15.75" customHeight="1"/>
    <row r="1815" ht="15.75" customHeight="1"/>
    <row r="1816" ht="15.75" customHeight="1"/>
    <row r="1817" ht="15.75" customHeight="1"/>
    <row r="1818" ht="15.75" customHeight="1"/>
    <row r="1819" ht="15.75" customHeight="1"/>
    <row r="1820" ht="15.75" customHeight="1"/>
    <row r="1821" ht="15.75" customHeight="1"/>
    <row r="1822" ht="15.75" customHeight="1"/>
    <row r="1823" ht="15.75" customHeight="1"/>
    <row r="1824" ht="15.75" customHeight="1"/>
    <row r="1825" ht="15.75" customHeight="1"/>
    <row r="1826" ht="15.75" customHeight="1"/>
    <row r="1827" ht="15.75" customHeight="1"/>
    <row r="1828" ht="15.75" customHeight="1"/>
    <row r="1829" ht="15.75" customHeight="1"/>
    <row r="1830" ht="15.75" customHeight="1"/>
    <row r="1831" ht="15.75" customHeight="1"/>
    <row r="1832" ht="15.75" customHeight="1"/>
    <row r="1833" ht="15.75" customHeight="1"/>
    <row r="1834" ht="15.75" customHeight="1"/>
    <row r="1835" ht="15.75" customHeight="1"/>
    <row r="1836" ht="15.75" customHeight="1"/>
    <row r="1837" ht="15.75" customHeight="1"/>
    <row r="1838" ht="15.75" customHeight="1"/>
    <row r="1839" ht="15.75" customHeight="1"/>
    <row r="1840" ht="15.75" customHeight="1"/>
    <row r="1841" ht="15.75" customHeight="1"/>
    <row r="1842" ht="15.75" customHeight="1"/>
    <row r="1843" ht="15.75" customHeight="1"/>
    <row r="1844" ht="15.75" customHeight="1"/>
    <row r="1845" ht="15.75" customHeight="1"/>
    <row r="1846" ht="15.75" customHeight="1"/>
    <row r="1847" ht="15.75" customHeight="1"/>
    <row r="1848" ht="15.75" customHeight="1"/>
    <row r="1849" ht="15.75" customHeight="1"/>
    <row r="1850" ht="15.75" customHeight="1"/>
    <row r="1851" ht="15.75" customHeight="1"/>
    <row r="1852" ht="15.75" customHeight="1"/>
    <row r="1853" ht="15.75" customHeight="1"/>
    <row r="1854" ht="15.75" customHeight="1"/>
    <row r="1855" ht="15.75" customHeight="1"/>
    <row r="1856" ht="15.75" customHeight="1"/>
    <row r="1857" ht="15.75" customHeight="1"/>
    <row r="1858" ht="15.75" customHeight="1"/>
    <row r="1859" ht="15.75" customHeight="1"/>
    <row r="1860" ht="15.75" customHeight="1"/>
    <row r="1861" ht="15.75" customHeight="1"/>
    <row r="1862" ht="15.75" customHeight="1"/>
    <row r="1863" ht="15.75" customHeight="1"/>
    <row r="1864" ht="15.75" customHeight="1"/>
    <row r="1865" ht="15.75" customHeight="1"/>
    <row r="1866" ht="15.75" customHeight="1"/>
    <row r="1867" ht="15.75" customHeight="1"/>
    <row r="1868" ht="15.75" customHeight="1"/>
    <row r="1869" ht="15.75" customHeight="1"/>
    <row r="1870" ht="15.75" customHeight="1"/>
    <row r="1871" ht="15.75" customHeight="1"/>
    <row r="1872" ht="15.75" customHeight="1"/>
    <row r="1873" ht="15.75" customHeight="1"/>
    <row r="1874" ht="15.75" customHeight="1"/>
    <row r="1875" ht="15.75" customHeight="1"/>
    <row r="1876" ht="15.75" customHeight="1"/>
    <row r="1877" ht="15.75" customHeight="1"/>
    <row r="1878" ht="15.75" customHeight="1"/>
    <row r="1879" ht="15.75" customHeight="1"/>
    <row r="1880" ht="15.75" customHeight="1"/>
    <row r="1881" ht="15.75" customHeight="1"/>
    <row r="1882" ht="15.75" customHeight="1"/>
    <row r="1883" ht="15.75" customHeight="1"/>
    <row r="1884" ht="15.75" customHeight="1"/>
    <row r="1885" ht="15.75" customHeight="1"/>
    <row r="1886" ht="15.75" customHeight="1"/>
    <row r="1887" ht="15.75" customHeight="1"/>
    <row r="1888" ht="15.75" customHeight="1"/>
    <row r="1889" ht="15.75" customHeight="1"/>
    <row r="1890" ht="15.75" customHeight="1"/>
    <row r="1891" ht="15.75" customHeight="1"/>
    <row r="1892" ht="15.75" customHeight="1"/>
    <row r="1893" ht="15.75" customHeight="1"/>
    <row r="1894" ht="15.75" customHeight="1"/>
    <row r="1895" ht="15.75" customHeight="1"/>
    <row r="1896" ht="15.75" customHeight="1"/>
    <row r="1897" ht="15.75" customHeight="1"/>
    <row r="1898" ht="15.75" customHeight="1"/>
    <row r="1899" ht="15.75" customHeight="1"/>
    <row r="1900" ht="15.75" customHeight="1"/>
    <row r="1901" ht="15.75" customHeight="1"/>
    <row r="1902" ht="15.75" customHeight="1"/>
    <row r="1903" ht="15.75" customHeight="1"/>
    <row r="1904" ht="15.75" customHeight="1"/>
    <row r="1905" ht="15.75" customHeight="1"/>
    <row r="1906" ht="15.75" customHeight="1"/>
    <row r="1907" ht="15.75" customHeight="1"/>
    <row r="1908" ht="15.75" customHeight="1"/>
    <row r="1909" ht="15.75" customHeight="1"/>
    <row r="1910" ht="15.75" customHeight="1"/>
    <row r="1911" ht="15.75" customHeight="1"/>
    <row r="1912" ht="15.75" customHeight="1"/>
    <row r="1913" ht="15.75" customHeight="1"/>
    <row r="1914" ht="15.75" customHeight="1"/>
    <row r="1915" ht="15.75" customHeight="1"/>
    <row r="1916" ht="15.75" customHeight="1"/>
    <row r="1917" ht="15.75" customHeight="1"/>
    <row r="1918" ht="15.75" customHeight="1"/>
    <row r="1919" ht="15.75" customHeight="1"/>
    <row r="1920" ht="15.75" customHeight="1"/>
    <row r="1921" ht="15.75" customHeight="1"/>
    <row r="1922" ht="15.75" customHeight="1"/>
    <row r="1923" ht="15.75" customHeight="1"/>
    <row r="1924" ht="15.75" customHeight="1"/>
    <row r="1925" ht="15.75" customHeight="1"/>
    <row r="1926" ht="15.75" customHeight="1"/>
    <row r="1927" ht="15.75" customHeight="1"/>
    <row r="1928" ht="15.75" customHeight="1"/>
    <row r="1929" ht="15.75" customHeight="1"/>
    <row r="1930" ht="15.75" customHeight="1"/>
    <row r="1931" ht="15.75" customHeight="1"/>
    <row r="1932" ht="15.75" customHeight="1"/>
    <row r="1933" ht="15.75" customHeight="1"/>
    <row r="1934" ht="15.75" customHeight="1"/>
    <row r="1935" ht="15.75" customHeight="1"/>
    <row r="1936" ht="15.75" customHeight="1"/>
    <row r="1937" ht="15.75" customHeight="1"/>
    <row r="1938" ht="15.75" customHeight="1"/>
    <row r="1939" ht="15.75" customHeight="1"/>
    <row r="1940" ht="15.75" customHeight="1"/>
    <row r="1941" ht="15.75" customHeight="1"/>
    <row r="1942" ht="15.75" customHeight="1"/>
    <row r="1943" ht="15.75" customHeight="1"/>
    <row r="1944" ht="15.75" customHeight="1"/>
    <row r="1945" ht="15.75" customHeight="1"/>
    <row r="1946" ht="15.75" customHeight="1"/>
    <row r="1947" ht="15.75" customHeight="1"/>
    <row r="1948" ht="15.75" customHeight="1"/>
    <row r="1949" ht="15.75" customHeight="1"/>
    <row r="1950" ht="15.75" customHeight="1"/>
    <row r="1951" ht="15.75" customHeight="1"/>
    <row r="1952" ht="15.75" customHeight="1"/>
    <row r="1953" ht="15.75" customHeight="1"/>
    <row r="1954" ht="15.75" customHeight="1"/>
    <row r="1955" ht="15.75" customHeight="1"/>
    <row r="1956" ht="15.75" customHeight="1"/>
    <row r="1957" ht="15.75" customHeight="1"/>
    <row r="1958" ht="15.75" customHeight="1"/>
    <row r="1959" ht="15.75" customHeight="1"/>
    <row r="1960" ht="15.75" customHeight="1"/>
    <row r="1961" ht="15.75" customHeight="1"/>
    <row r="1962" ht="15.75" customHeight="1"/>
    <row r="1963" ht="15.75" customHeight="1"/>
    <row r="1964" ht="15.75" customHeight="1"/>
    <row r="1965" ht="15.75" customHeight="1"/>
    <row r="1966" ht="15.75" customHeight="1"/>
    <row r="1967" ht="15.75" customHeight="1"/>
    <row r="1968" ht="15.75" customHeight="1"/>
    <row r="1969" ht="15.75" customHeight="1"/>
    <row r="1970" ht="15.75" customHeight="1"/>
    <row r="1971" ht="15.75" customHeight="1"/>
    <row r="1972" ht="15.75" customHeight="1"/>
    <row r="1973" ht="15.75" customHeight="1"/>
    <row r="1974" ht="15.75" customHeight="1"/>
    <row r="1975" ht="15.75" customHeight="1"/>
    <row r="1976" ht="15.75" customHeight="1"/>
    <row r="1977" ht="15.75" customHeight="1"/>
    <row r="1978" ht="15.75" customHeight="1"/>
    <row r="1979" ht="15.75" customHeight="1"/>
    <row r="1980" ht="15.75" customHeight="1"/>
    <row r="1981" ht="15.75" customHeight="1"/>
    <row r="1982" ht="15.75" customHeight="1"/>
    <row r="1983" ht="15.75" customHeight="1"/>
    <row r="1984" ht="15.75" customHeight="1"/>
    <row r="1985" ht="15.75" customHeight="1"/>
    <row r="1986" ht="15.75" customHeight="1"/>
    <row r="1987" ht="15.75" customHeight="1"/>
    <row r="1988" ht="15.75" customHeight="1"/>
    <row r="1989" ht="15.75" customHeight="1"/>
    <row r="1990" ht="15.75" customHeight="1"/>
    <row r="1991" ht="15.75" customHeight="1"/>
    <row r="1992" ht="15.75" customHeight="1"/>
    <row r="1993" ht="15.75" customHeight="1"/>
    <row r="1994" ht="15.75" customHeight="1"/>
    <row r="1995" ht="15.75" customHeight="1"/>
    <row r="1996" ht="15.75" customHeight="1"/>
    <row r="1997" ht="15.75" customHeight="1"/>
    <row r="1998" ht="15.75" customHeight="1"/>
    <row r="1999" ht="15.75" customHeight="1"/>
    <row r="2000" ht="15.75" customHeight="1"/>
    <row r="2001" ht="15.75" customHeight="1"/>
    <row r="2002" ht="15.75" customHeight="1"/>
    <row r="2003" ht="15.75" customHeight="1"/>
    <row r="2004" ht="15.75" customHeight="1"/>
    <row r="2005" ht="15.75" customHeight="1"/>
    <row r="2006" ht="15.75" customHeight="1"/>
    <row r="2007" ht="15.75" customHeight="1"/>
    <row r="2008" ht="15.75" customHeight="1"/>
    <row r="2009" ht="15.75" customHeight="1"/>
    <row r="2010" ht="15.75" customHeight="1"/>
    <row r="2011" ht="15.75" customHeight="1"/>
    <row r="2012" ht="15.75" customHeight="1"/>
    <row r="2013" ht="15.75" customHeight="1"/>
    <row r="2014" ht="15.75" customHeight="1"/>
    <row r="2015" ht="15.75" customHeight="1"/>
    <row r="2016" ht="15.75" customHeight="1"/>
    <row r="2017" ht="15.75" customHeight="1"/>
    <row r="2018" ht="15.75" customHeight="1"/>
    <row r="2019" ht="15.75" customHeight="1"/>
    <row r="2020" ht="15.75" customHeight="1"/>
    <row r="2021" ht="15.75" customHeight="1"/>
    <row r="2022" ht="15.75" customHeight="1"/>
    <row r="2023" ht="15.75" customHeight="1"/>
    <row r="2024" ht="15.75" customHeight="1"/>
    <row r="2025" ht="15.75" customHeight="1"/>
    <row r="2026" ht="15.75" customHeight="1"/>
    <row r="2027" ht="15.75" customHeight="1"/>
    <row r="2028" ht="15.75" customHeight="1"/>
    <row r="2029" ht="15.75" customHeight="1"/>
    <row r="2030" ht="15.75" customHeight="1"/>
    <row r="2031" ht="15.75" customHeight="1"/>
    <row r="2032" ht="15.75" customHeight="1"/>
    <row r="2033" ht="15.75" customHeight="1"/>
    <row r="2034" ht="15.75" customHeight="1"/>
    <row r="2035" ht="15.75" customHeight="1"/>
    <row r="2036" ht="15.75" customHeight="1"/>
    <row r="2037" ht="15.75" customHeight="1"/>
    <row r="2038" ht="15.75" customHeight="1"/>
    <row r="2039" ht="15.75" customHeight="1"/>
    <row r="2040" ht="15.75" customHeight="1"/>
    <row r="2041" ht="15.75" customHeight="1"/>
    <row r="2042" ht="15.75" customHeight="1"/>
    <row r="2043" ht="15.75" customHeight="1"/>
    <row r="2044" ht="15.75" customHeight="1"/>
    <row r="2045" ht="15.75" customHeight="1"/>
    <row r="2046" ht="15.75" customHeight="1"/>
    <row r="2047" ht="15.75" customHeight="1"/>
    <row r="2048" ht="15.75" customHeight="1"/>
    <row r="2049" ht="15.75" customHeight="1"/>
    <row r="2050" ht="15.75" customHeight="1"/>
    <row r="2051" ht="15.75" customHeight="1"/>
    <row r="2052" ht="15.75" customHeight="1"/>
    <row r="2053" ht="15.75" customHeight="1"/>
    <row r="2054" ht="15.75" customHeight="1"/>
    <row r="2055" ht="15.75" customHeight="1"/>
    <row r="2056" ht="15.75" customHeight="1"/>
    <row r="2057" ht="15.75" customHeight="1"/>
    <row r="2058" ht="15.75" customHeight="1"/>
    <row r="2059" ht="15.75" customHeight="1"/>
    <row r="2060" ht="15.75" customHeight="1"/>
    <row r="2061" ht="15.75" customHeight="1"/>
    <row r="2062" ht="15.75" customHeight="1"/>
    <row r="2063" ht="15.75" customHeight="1"/>
    <row r="2064" ht="15.75" customHeight="1"/>
    <row r="2065" ht="15.75" customHeight="1"/>
    <row r="2066" ht="15.75" customHeight="1"/>
    <row r="2067" ht="15.75" customHeight="1"/>
    <row r="2068" ht="15.75" customHeight="1"/>
    <row r="2069" ht="15.75" customHeight="1"/>
    <row r="2070" ht="15.75" customHeight="1"/>
    <row r="2071" ht="15.75" customHeight="1"/>
    <row r="2072" ht="15.75" customHeight="1"/>
    <row r="2073" ht="15.75" customHeight="1"/>
    <row r="2074" ht="15.75" customHeight="1"/>
    <row r="2075" ht="15.75" customHeight="1"/>
    <row r="2076" ht="15.75" customHeight="1"/>
    <row r="2077" ht="15.75" customHeight="1"/>
    <row r="2078" ht="15.75" customHeight="1"/>
    <row r="2079" ht="15.75" customHeight="1"/>
    <row r="2080" ht="15.75" customHeight="1"/>
    <row r="2081" ht="15.75" customHeight="1"/>
    <row r="2082" ht="15.75" customHeight="1"/>
    <row r="2083" ht="15.75" customHeight="1"/>
    <row r="2084" ht="15.75" customHeight="1"/>
    <row r="2085" ht="15.75" customHeight="1"/>
    <row r="2086" ht="15.75" customHeight="1"/>
    <row r="2087" ht="15.75" customHeight="1"/>
    <row r="2088" ht="15.75" customHeight="1"/>
    <row r="2089" ht="15.75" customHeight="1"/>
    <row r="2090" ht="15.75" customHeight="1"/>
    <row r="2091" ht="15.75" customHeight="1"/>
    <row r="2092" ht="15.75" customHeight="1"/>
    <row r="2093" ht="15.75" customHeight="1"/>
    <row r="2094" ht="15.75" customHeight="1"/>
    <row r="2095" ht="15.75" customHeight="1"/>
    <row r="2096" ht="15.75" customHeight="1"/>
    <row r="2097" ht="15.75" customHeight="1"/>
    <row r="2098" ht="15.75" customHeight="1"/>
    <row r="2099" ht="15.75" customHeight="1"/>
    <row r="2100" ht="15.75" customHeight="1"/>
    <row r="2101" ht="15.75" customHeight="1"/>
    <row r="2102" ht="15.75" customHeight="1"/>
    <row r="2103" ht="15.75" customHeight="1"/>
    <row r="2104" ht="15.75" customHeight="1"/>
    <row r="2105" ht="15.75" customHeight="1"/>
    <row r="2106" ht="15.75" customHeight="1"/>
    <row r="2107" ht="15.75" customHeight="1"/>
    <row r="2108" ht="15.75" customHeight="1"/>
    <row r="2109" ht="15.75" customHeight="1"/>
    <row r="2110" ht="15.75" customHeight="1"/>
    <row r="2111" ht="15.75" customHeight="1"/>
    <row r="2112" ht="15.75" customHeight="1"/>
    <row r="2113" ht="15.75" customHeight="1"/>
    <row r="2114" ht="15.75" customHeight="1"/>
    <row r="2115" ht="15.75" customHeight="1"/>
    <row r="2116" ht="15.75" customHeight="1"/>
    <row r="2117" ht="15.75" customHeight="1"/>
    <row r="2118" ht="15.75" customHeight="1"/>
    <row r="2119" ht="15.75" customHeight="1"/>
    <row r="2120" ht="15.75" customHeight="1"/>
    <row r="2121" ht="15.75" customHeight="1"/>
    <row r="2122" ht="15.75" customHeight="1"/>
    <row r="2123" ht="15.75" customHeight="1"/>
    <row r="2124" ht="15.75" customHeight="1"/>
    <row r="2125" ht="15.75" customHeight="1"/>
    <row r="2126" ht="15.75" customHeight="1"/>
    <row r="2127" ht="15.75" customHeight="1"/>
    <row r="2128" ht="15.75" customHeight="1"/>
    <row r="2129" ht="15.75" customHeight="1"/>
    <row r="2130" ht="15.75" customHeight="1"/>
    <row r="2131" ht="15.75" customHeight="1"/>
    <row r="2132" ht="15.75" customHeight="1"/>
    <row r="2133" ht="15.75" customHeight="1"/>
    <row r="2134" ht="15.75" customHeight="1"/>
    <row r="2135" ht="15.75" customHeight="1"/>
    <row r="2136" ht="15.75" customHeight="1"/>
    <row r="2137" ht="15.75" customHeight="1"/>
    <row r="2138" ht="15.75" customHeight="1"/>
    <row r="2139" ht="15.75" customHeight="1"/>
    <row r="2140" ht="15.75" customHeight="1"/>
    <row r="2141" ht="15.75" customHeight="1"/>
    <row r="2142" ht="15.75" customHeight="1"/>
    <row r="2143" ht="15.75" customHeight="1"/>
    <row r="2144" ht="15.75" customHeight="1"/>
    <row r="2145" ht="15.75" customHeight="1"/>
    <row r="2146" ht="15.75" customHeight="1"/>
    <row r="2147" ht="15.75" customHeight="1"/>
    <row r="2148" ht="15.75" customHeight="1"/>
    <row r="2149" ht="15.75" customHeight="1"/>
    <row r="2150" ht="15.75" customHeight="1"/>
    <row r="2151" ht="15.75" customHeight="1"/>
    <row r="2152" ht="15.75" customHeight="1"/>
    <row r="2153" ht="15.75" customHeight="1"/>
    <row r="2154" ht="15.75" customHeight="1"/>
    <row r="2155" ht="15.75" customHeight="1"/>
    <row r="2156" ht="15.75" customHeight="1"/>
    <row r="2157" ht="15.75" customHeight="1"/>
    <row r="2158" ht="15.75" customHeight="1"/>
    <row r="2159" ht="15.75" customHeight="1"/>
    <row r="2160" ht="15.75" customHeight="1"/>
    <row r="2161" ht="15.75" customHeight="1"/>
    <row r="2162" ht="15.75" customHeight="1"/>
    <row r="2163" ht="15.75" customHeight="1"/>
    <row r="2164" ht="15.75" customHeight="1"/>
    <row r="2165" ht="15.75" customHeight="1"/>
    <row r="2166" ht="15.75" customHeight="1"/>
    <row r="2167" ht="15.75" customHeight="1"/>
    <row r="2168" ht="15.75" customHeight="1"/>
    <row r="2169" ht="15.75" customHeight="1"/>
    <row r="2170" ht="15.75" customHeight="1"/>
    <row r="2171" ht="15.75" customHeight="1"/>
    <row r="2172" ht="15.75" customHeight="1"/>
    <row r="2173" ht="15.75" customHeight="1"/>
    <row r="2174" ht="15.75" customHeight="1"/>
    <row r="2175" ht="15.75" customHeight="1"/>
    <row r="2176" ht="15.75" customHeight="1"/>
    <row r="2177" ht="15.75" customHeight="1"/>
    <row r="2178" ht="15.75" customHeight="1"/>
    <row r="2179" ht="15.75" customHeight="1"/>
    <row r="2180" ht="15.75" customHeight="1"/>
    <row r="2181" ht="15.75" customHeight="1"/>
    <row r="2182" ht="15.75" customHeight="1"/>
    <row r="2183" ht="15.75" customHeight="1"/>
    <row r="2184" ht="15.75" customHeight="1"/>
    <row r="2185" ht="15.75" customHeight="1"/>
    <row r="2186" ht="15.75" customHeight="1"/>
    <row r="2187" ht="15.75" customHeight="1"/>
    <row r="2188" ht="15.75" customHeight="1"/>
    <row r="2189" ht="15.75" customHeight="1"/>
    <row r="2190" ht="15.75" customHeight="1"/>
    <row r="2191" ht="15.75" customHeight="1"/>
    <row r="2192" ht="15.75" customHeight="1"/>
    <row r="2193" ht="15.75" customHeight="1"/>
    <row r="2194" ht="15.75" customHeight="1"/>
    <row r="2195" ht="15.75" customHeight="1"/>
    <row r="2196" ht="15.75" customHeight="1"/>
    <row r="2197" ht="15.75" customHeight="1"/>
    <row r="2198" ht="15.75" customHeight="1"/>
    <row r="2199" ht="15.75" customHeight="1"/>
    <row r="2200" ht="15.75" customHeight="1"/>
    <row r="2201" ht="15.75" customHeight="1"/>
    <row r="2202" ht="15.75" customHeight="1"/>
    <row r="2203" ht="15.75" customHeight="1"/>
    <row r="2204" ht="15.75" customHeight="1"/>
    <row r="2205" ht="15.75" customHeight="1"/>
    <row r="2206" ht="15.75" customHeight="1"/>
    <row r="2207" ht="15.75" customHeight="1"/>
    <row r="2208" ht="15.75" customHeight="1"/>
    <row r="2209" ht="15.75" customHeight="1"/>
    <row r="2210" ht="15.75" customHeight="1"/>
    <row r="2211" ht="15.75" customHeight="1"/>
    <row r="2212" ht="15.75" customHeight="1"/>
    <row r="2213" ht="15.75" customHeight="1"/>
    <row r="2214" ht="15.75" customHeight="1"/>
    <row r="2215" ht="15.75" customHeight="1"/>
    <row r="2216" ht="15.75" customHeight="1"/>
    <row r="2217" ht="15.75" customHeight="1"/>
    <row r="2218" ht="15.75" customHeight="1"/>
    <row r="2219" ht="15.75" customHeight="1"/>
    <row r="2220" ht="15.75" customHeight="1"/>
    <row r="2221" ht="15.75" customHeight="1"/>
    <row r="2222" ht="15.75" customHeight="1"/>
    <row r="2223" ht="15.75" customHeight="1"/>
    <row r="2224" ht="15.75" customHeight="1"/>
    <row r="2225" ht="15.75" customHeight="1"/>
    <row r="2226" ht="15.75" customHeight="1"/>
    <row r="2227" ht="15.75" customHeight="1"/>
    <row r="2228" ht="15.75" customHeight="1"/>
    <row r="2229" ht="15.75" customHeight="1"/>
    <row r="2230" ht="15.75" customHeight="1"/>
    <row r="2231" ht="15.75" customHeight="1"/>
    <row r="2232" ht="15.75" customHeight="1"/>
    <row r="2233" ht="15.75" customHeight="1"/>
    <row r="2234" ht="15.75" customHeight="1"/>
    <row r="2235" ht="15.75" customHeight="1"/>
    <row r="2236" ht="15.75" customHeight="1"/>
    <row r="2237" ht="15.75" customHeight="1"/>
    <row r="2238" ht="15.75" customHeight="1"/>
    <row r="2239" ht="15.75" customHeight="1"/>
    <row r="2240" ht="15.75" customHeight="1"/>
    <row r="2241" ht="15.75" customHeight="1"/>
    <row r="2242" ht="15.75" customHeight="1"/>
    <row r="2243" ht="15.75" customHeight="1"/>
    <row r="2244" ht="15.75" customHeight="1"/>
    <row r="2245" ht="15.75" customHeight="1"/>
    <row r="2246" ht="15.75" customHeight="1"/>
    <row r="2247" ht="15.75" customHeight="1"/>
    <row r="2248" ht="15.75" customHeight="1"/>
    <row r="2249" ht="15.75" customHeight="1"/>
    <row r="2250" ht="15.75" customHeight="1"/>
    <row r="2251" ht="15.75" customHeight="1"/>
    <row r="2252" ht="15.75" customHeight="1"/>
    <row r="2253" ht="15.75" customHeight="1"/>
    <row r="2254" ht="15.75" customHeight="1"/>
    <row r="2255" ht="15.75" customHeight="1"/>
    <row r="2256" ht="15.75" customHeight="1"/>
    <row r="2257" ht="15.75" customHeight="1"/>
    <row r="2258" ht="15.75" customHeight="1"/>
    <row r="2259" ht="15.75" customHeight="1"/>
    <row r="2260" ht="15.75" customHeight="1"/>
    <row r="2261" ht="15.75" customHeight="1"/>
    <row r="2262" ht="15.75" customHeight="1"/>
    <row r="2263" ht="15.75" customHeight="1"/>
    <row r="2264" ht="15.75" customHeight="1"/>
    <row r="2265" ht="15.75" customHeight="1"/>
    <row r="2266" ht="15.75" customHeight="1"/>
    <row r="2267" ht="15.75" customHeight="1"/>
    <row r="2268" ht="15.75" customHeight="1"/>
    <row r="2269" ht="15.75" customHeight="1"/>
    <row r="2270" ht="15.75" customHeight="1"/>
    <row r="2271" ht="15.75" customHeight="1"/>
    <row r="2272" ht="15.75" customHeight="1"/>
    <row r="2273" ht="15.75" customHeight="1"/>
    <row r="2274" ht="15.75" customHeight="1"/>
    <row r="2275" ht="15.75" customHeight="1"/>
    <row r="2276" ht="15.75" customHeight="1"/>
    <row r="2277" ht="15.75" customHeight="1"/>
    <row r="2278" ht="15.75" customHeight="1"/>
    <row r="2279" ht="15.75" customHeight="1"/>
    <row r="2280" ht="15.75" customHeight="1"/>
    <row r="2281" ht="15.75" customHeight="1"/>
    <row r="2282" ht="15.75" customHeight="1"/>
    <row r="2283" ht="15.75" customHeight="1"/>
    <row r="2284" ht="15.75" customHeight="1"/>
    <row r="2285" ht="15.75" customHeight="1"/>
    <row r="2286" ht="15.75" customHeight="1"/>
    <row r="2287" ht="15.75" customHeight="1"/>
    <row r="2288" ht="15.75" customHeight="1"/>
    <row r="2289" ht="15.75" customHeight="1"/>
    <row r="2290" ht="15.75" customHeight="1"/>
    <row r="2291" ht="15.75" customHeight="1"/>
    <row r="2292" ht="15.75" customHeight="1"/>
    <row r="2293" ht="15.75" customHeight="1"/>
    <row r="2294" ht="15.75" customHeight="1"/>
    <row r="2295" ht="15.75" customHeight="1"/>
    <row r="2296" ht="15.75" customHeight="1"/>
    <row r="2297" ht="15.75" customHeight="1"/>
    <row r="2298" ht="15.75" customHeight="1"/>
    <row r="2299" ht="15.75" customHeight="1"/>
    <row r="2300" ht="15.75" customHeight="1"/>
    <row r="2301" ht="15.75" customHeight="1"/>
    <row r="2302" ht="15.75" customHeight="1"/>
    <row r="2303" ht="15.75" customHeight="1"/>
    <row r="2304" ht="15.75" customHeight="1"/>
    <row r="2305" ht="15.75" customHeight="1"/>
    <row r="2306" ht="15.75" customHeight="1"/>
    <row r="2307" ht="15.75" customHeight="1"/>
    <row r="2308" ht="15.75" customHeight="1"/>
    <row r="2309" ht="15.75" customHeight="1"/>
    <row r="2310" ht="15.75" customHeight="1"/>
    <row r="2311" ht="15.75" customHeight="1"/>
    <row r="2312" ht="15.75" customHeight="1"/>
    <row r="2313" ht="15.75" customHeight="1"/>
    <row r="2314" ht="15.75" customHeight="1"/>
    <row r="2315" ht="15.75" customHeight="1"/>
    <row r="2316" ht="15.75" customHeight="1"/>
    <row r="2317" ht="15.75" customHeight="1"/>
    <row r="2318" ht="15.75" customHeight="1"/>
    <row r="2319" ht="15.75" customHeight="1"/>
    <row r="2320" ht="15.75" customHeight="1"/>
    <row r="2321" ht="15.75" customHeight="1"/>
    <row r="2322" ht="15.75" customHeight="1"/>
    <row r="2323" ht="15.75" customHeight="1"/>
    <row r="2324" ht="15.75" customHeight="1"/>
    <row r="2325" ht="15.75" customHeight="1"/>
    <row r="2326" ht="15.75" customHeight="1"/>
    <row r="2327" ht="15.75" customHeight="1"/>
    <row r="2328" ht="15.75" customHeight="1"/>
    <row r="2329" ht="15.75" customHeight="1"/>
    <row r="2330" ht="15.75" customHeight="1"/>
    <row r="2331" ht="15.75" customHeight="1"/>
    <row r="2332" ht="15.75" customHeight="1"/>
    <row r="2333" ht="15.75" customHeight="1"/>
    <row r="2334" ht="15.75" customHeight="1"/>
    <row r="2335" ht="15.75" customHeight="1"/>
    <row r="2336" ht="15.75" customHeight="1"/>
    <row r="2337" ht="15.75" customHeight="1"/>
    <row r="2338" ht="15.75" customHeight="1"/>
    <row r="2339" ht="15.75" customHeight="1"/>
    <row r="2340" ht="15.75" customHeight="1"/>
    <row r="2341" ht="15.75" customHeight="1"/>
    <row r="2342" ht="15.75" customHeight="1"/>
    <row r="2343" ht="15.75" customHeight="1"/>
    <row r="2344" ht="15.75" customHeight="1"/>
    <row r="2345" ht="15.75" customHeight="1"/>
    <row r="2346" ht="15.75" customHeight="1"/>
    <row r="2347" ht="15.75" customHeight="1"/>
    <row r="2348" ht="15.75" customHeight="1"/>
    <row r="2349" ht="15.75" customHeight="1"/>
    <row r="2350" ht="15.75" customHeight="1"/>
    <row r="2351" ht="15.75" customHeight="1"/>
    <row r="2352" ht="15.75" customHeight="1"/>
    <row r="2353" ht="15.75" customHeight="1"/>
    <row r="2354" ht="15.75" customHeight="1"/>
    <row r="2355" ht="15.75" customHeight="1"/>
    <row r="2356" ht="15.75" customHeight="1"/>
    <row r="2357" ht="15.75" customHeight="1"/>
    <row r="2358" ht="15.75" customHeight="1"/>
    <row r="2359" ht="15.75" customHeight="1"/>
    <row r="2360" ht="15.75" customHeight="1"/>
    <row r="2361" ht="15.75" customHeight="1"/>
    <row r="2362" ht="15.75" customHeight="1"/>
    <row r="2363" ht="15.75" customHeight="1"/>
    <row r="2364" ht="15.75" customHeight="1"/>
    <row r="2365" ht="15.75" customHeight="1"/>
    <row r="2366" ht="15.75" customHeight="1"/>
    <row r="2367" ht="15.75" customHeight="1"/>
    <row r="2368" ht="15.75" customHeight="1"/>
    <row r="2369" ht="15.75" customHeight="1"/>
    <row r="2370" ht="15.75" customHeight="1"/>
    <row r="2371" ht="15.75" customHeight="1"/>
    <row r="2372" ht="15.75" customHeight="1"/>
    <row r="2373" ht="15.75" customHeight="1"/>
    <row r="2374" ht="15.75" customHeight="1"/>
    <row r="2375" ht="15.75" customHeight="1"/>
    <row r="2376" ht="15.75" customHeight="1"/>
    <row r="2377" ht="15.75" customHeight="1"/>
    <row r="2378" ht="15.75" customHeight="1"/>
    <row r="2379" ht="15.75" customHeight="1"/>
    <row r="2380" ht="15.75" customHeight="1"/>
    <row r="2381" ht="15.75" customHeight="1"/>
    <row r="2382" ht="15.75" customHeight="1"/>
    <row r="2383" ht="15.75" customHeight="1"/>
    <row r="2384" ht="15.75" customHeight="1"/>
    <row r="2385" ht="15.75" customHeight="1"/>
    <row r="2386" ht="15.75" customHeight="1"/>
    <row r="2387" ht="15.75" customHeight="1"/>
    <row r="2388" ht="15.75" customHeight="1"/>
    <row r="2389" ht="15.75" customHeight="1"/>
    <row r="2390" ht="15.75" customHeight="1"/>
    <row r="2391" ht="15.75" customHeight="1"/>
    <row r="2392" ht="15.75" customHeight="1"/>
    <row r="2393" ht="15.75" customHeight="1"/>
    <row r="2394" ht="15.75" customHeight="1"/>
    <row r="2395" ht="15.75" customHeight="1"/>
    <row r="2396" ht="15.75" customHeight="1"/>
    <row r="2397" ht="15.75" customHeight="1"/>
    <row r="2398" ht="15.75" customHeight="1"/>
    <row r="2399" ht="15.75" customHeight="1"/>
    <row r="2400" ht="15.75" customHeight="1"/>
    <row r="2401" ht="15.75" customHeight="1"/>
    <row r="2402" ht="15.75" customHeight="1"/>
    <row r="2403" ht="15.75" customHeight="1"/>
    <row r="2404" ht="15.75" customHeight="1"/>
    <row r="2405" ht="15.75" customHeight="1"/>
    <row r="2406" ht="15.75" customHeight="1"/>
    <row r="2407" ht="15.75" customHeight="1"/>
    <row r="2408" ht="15.75" customHeight="1"/>
    <row r="2409" ht="15.75" customHeight="1"/>
    <row r="2410" ht="15.75" customHeight="1"/>
    <row r="2411" ht="15.75" customHeight="1"/>
    <row r="2412" ht="15.75" customHeight="1"/>
    <row r="2413" ht="15.75" customHeight="1"/>
    <row r="2414" ht="15.75" customHeight="1"/>
    <row r="2415" ht="15.75" customHeight="1"/>
    <row r="2416" ht="15.75" customHeight="1"/>
    <row r="2417" ht="15.75" customHeight="1"/>
    <row r="2418" ht="15.75" customHeight="1"/>
    <row r="2419" ht="15.75" customHeight="1"/>
    <row r="2420" ht="15.75" customHeight="1"/>
    <row r="2421" ht="15.75" customHeight="1"/>
    <row r="2422" ht="15.75" customHeight="1"/>
    <row r="2423" ht="15.75" customHeight="1"/>
    <row r="2424" ht="15.75" customHeight="1"/>
    <row r="2425" ht="15.75" customHeight="1"/>
    <row r="2426" ht="15.75" customHeight="1"/>
    <row r="2427" ht="15.75" customHeight="1"/>
    <row r="2428" ht="15.75" customHeight="1"/>
    <row r="2429" ht="15.75" customHeight="1"/>
    <row r="2430" ht="15.75" customHeight="1"/>
    <row r="2431" ht="15.75" customHeight="1"/>
    <row r="2432" ht="15.75" customHeight="1"/>
    <row r="2433" ht="15.75" customHeight="1"/>
    <row r="2434" ht="15.75" customHeight="1"/>
    <row r="2435" ht="15.75" customHeight="1"/>
    <row r="2436" ht="15.75" customHeight="1"/>
    <row r="2437" ht="15.75" customHeight="1"/>
    <row r="2438" ht="15.75" customHeight="1"/>
    <row r="2439" ht="15.75" customHeight="1"/>
    <row r="2440" ht="15.75" customHeight="1"/>
    <row r="2441" ht="15.75" customHeight="1"/>
    <row r="2442" ht="15.75" customHeight="1"/>
    <row r="2443" ht="15.75" customHeight="1"/>
    <row r="2444" ht="15.75" customHeight="1"/>
    <row r="2445" ht="15.75" customHeight="1"/>
    <row r="2446" ht="15.75" customHeight="1"/>
    <row r="2447" ht="15.75" customHeight="1"/>
    <row r="2448" ht="15.75" customHeight="1"/>
    <row r="2449" ht="15.75" customHeight="1"/>
    <row r="2450" ht="15.75" customHeight="1"/>
    <row r="2451" ht="15.75" customHeight="1"/>
    <row r="2452" ht="15.75" customHeight="1"/>
    <row r="2453" ht="15.75" customHeight="1"/>
    <row r="2454" ht="15.75" customHeight="1"/>
    <row r="2455" ht="15.75" customHeight="1"/>
    <row r="2456" ht="15.75" customHeight="1"/>
    <row r="2457" ht="15.75" customHeight="1"/>
    <row r="2458" ht="15.75" customHeight="1"/>
    <row r="2459" ht="15.75" customHeight="1"/>
    <row r="2460" ht="15.75" customHeight="1"/>
    <row r="2461" ht="15.75" customHeight="1"/>
    <row r="2462" ht="15.75" customHeight="1"/>
    <row r="2463" ht="15.75" customHeight="1"/>
    <row r="2464" ht="15.75" customHeight="1"/>
    <row r="2465" ht="15.75" customHeight="1"/>
    <row r="2466" ht="15.75" customHeight="1"/>
    <row r="2467" ht="15.75" customHeight="1"/>
    <row r="2468" ht="15.75" customHeight="1"/>
    <row r="2469" ht="15.75" customHeight="1"/>
    <row r="2470" ht="15.75" customHeight="1"/>
    <row r="2471" ht="15.75" customHeight="1"/>
    <row r="2472" ht="15.75" customHeight="1"/>
    <row r="2473" ht="15.75" customHeight="1"/>
    <row r="2474" ht="15.75" customHeight="1"/>
    <row r="2475" ht="15.75" customHeight="1"/>
    <row r="2476" ht="15.75" customHeight="1"/>
    <row r="2477" ht="15.75" customHeight="1"/>
    <row r="2478" ht="15.75" customHeight="1"/>
    <row r="2479" ht="15.75" customHeight="1"/>
    <row r="2480" ht="15.75" customHeight="1"/>
    <row r="2481" ht="15.75" customHeight="1"/>
    <row r="2482" ht="15.75" customHeight="1"/>
    <row r="2483" ht="15.75" customHeight="1"/>
    <row r="2484" ht="15.75" customHeight="1"/>
    <row r="2485" ht="15.75" customHeight="1"/>
    <row r="2486" ht="15.75" customHeight="1"/>
    <row r="2487" ht="15.75" customHeight="1"/>
    <row r="2488" ht="15.75" customHeight="1"/>
    <row r="2489" ht="15.75" customHeight="1"/>
    <row r="2490" ht="15.75" customHeight="1"/>
    <row r="2491" ht="15.75" customHeight="1"/>
    <row r="2492" ht="15.75" customHeight="1"/>
    <row r="2493" ht="15.75" customHeight="1"/>
    <row r="2494" ht="15.75" customHeight="1"/>
    <row r="2495" ht="15.75" customHeight="1"/>
    <row r="2496" ht="15.75" customHeight="1"/>
    <row r="2497" ht="15.75" customHeight="1"/>
    <row r="2498" ht="15.75" customHeight="1"/>
    <row r="2499" ht="15.75" customHeight="1"/>
    <row r="2500" ht="15.75" customHeight="1"/>
    <row r="2501" ht="15.75" customHeight="1"/>
    <row r="2502" ht="15.75" customHeight="1"/>
    <row r="2503" ht="15.75" customHeight="1"/>
    <row r="2504" ht="15.75" customHeight="1"/>
    <row r="2505" ht="15.75" customHeight="1"/>
    <row r="2506" ht="15.75" customHeight="1"/>
    <row r="2507" ht="15.75" customHeight="1"/>
    <row r="2508" ht="15.75" customHeight="1"/>
    <row r="2509" ht="15.75" customHeight="1"/>
    <row r="2510" ht="15.75" customHeight="1"/>
    <row r="2511" ht="15.75" customHeight="1"/>
    <row r="2512" ht="15.75" customHeight="1"/>
    <row r="2513" ht="15.75" customHeight="1"/>
    <row r="2514" ht="15.75" customHeight="1"/>
    <row r="2515" ht="15.75" customHeight="1"/>
    <row r="2516" ht="15.75" customHeight="1"/>
    <row r="2517" ht="15.75" customHeight="1"/>
    <row r="2518" ht="15.75" customHeight="1"/>
    <row r="2519" ht="15.75" customHeight="1"/>
    <row r="2520" ht="15.75" customHeight="1"/>
    <row r="2521" ht="15.75" customHeight="1"/>
    <row r="2522" ht="15.75" customHeight="1"/>
    <row r="2523" ht="15.75" customHeight="1"/>
    <row r="2524" ht="15.75" customHeight="1"/>
    <row r="2525" ht="15.75" customHeight="1"/>
    <row r="2526" ht="15.75" customHeight="1"/>
    <row r="2527" ht="15.75" customHeight="1"/>
    <row r="2528" ht="15.75" customHeight="1"/>
    <row r="2529" ht="15.75" customHeight="1"/>
    <row r="2530" ht="15.75" customHeight="1"/>
    <row r="2531" ht="15.75" customHeight="1"/>
    <row r="2532" ht="15.75" customHeight="1"/>
    <row r="2533" ht="15.75" customHeight="1"/>
    <row r="2534" ht="15.75" customHeight="1"/>
    <row r="2535" ht="15.75" customHeight="1"/>
    <row r="2536" ht="15.75" customHeight="1"/>
    <row r="2537" ht="15.75" customHeight="1"/>
    <row r="2538" ht="15.75" customHeight="1"/>
    <row r="2539" ht="15.75" customHeight="1"/>
    <row r="2540" ht="15.75" customHeight="1"/>
    <row r="2541" ht="15.75" customHeight="1"/>
    <row r="2542" ht="15.75" customHeight="1"/>
    <row r="2543" ht="15.75" customHeight="1"/>
    <row r="2544" ht="15.75" customHeight="1"/>
    <row r="2545" ht="15.75" customHeight="1"/>
    <row r="2546" ht="15.75" customHeight="1"/>
    <row r="2547" ht="15.75" customHeight="1"/>
    <row r="2548" ht="15.75" customHeight="1"/>
    <row r="2549" ht="15.75" customHeight="1"/>
    <row r="2550" ht="15.75" customHeight="1"/>
    <row r="2551" ht="15.75" customHeight="1"/>
    <row r="2552" ht="15.75" customHeight="1"/>
    <row r="2553" ht="15.75" customHeight="1"/>
    <row r="2554" ht="15.75" customHeight="1"/>
    <row r="2555" ht="15.75" customHeight="1"/>
    <row r="2556" ht="15.75" customHeight="1"/>
    <row r="2557" ht="15.75" customHeight="1"/>
    <row r="2558" ht="15.75" customHeight="1"/>
    <row r="2559" ht="15.75" customHeight="1"/>
    <row r="2560" ht="15.75" customHeight="1"/>
    <row r="2561" ht="15.75" customHeight="1"/>
    <row r="2562" ht="15.75" customHeight="1"/>
    <row r="2563" ht="15.75" customHeight="1"/>
    <row r="2564" ht="15.75" customHeight="1"/>
    <row r="2565" ht="15.75" customHeight="1"/>
    <row r="2566" ht="15.75" customHeight="1"/>
    <row r="2567" ht="15.75" customHeight="1"/>
    <row r="2568" ht="15.75" customHeight="1"/>
    <row r="2569" ht="15.75" customHeight="1"/>
    <row r="2570" ht="15.75" customHeight="1"/>
    <row r="2571" ht="15.75" customHeight="1"/>
    <row r="2572" ht="15.75" customHeight="1"/>
    <row r="2573" ht="15.75" customHeight="1"/>
    <row r="2574" ht="15.75" customHeight="1"/>
    <row r="2575" ht="15.75" customHeight="1"/>
    <row r="2576" ht="15.75" customHeight="1"/>
    <row r="2577" ht="15.75" customHeight="1"/>
    <row r="2578" ht="15.75" customHeight="1"/>
    <row r="2579" ht="15.75" customHeight="1"/>
    <row r="2580" ht="15.75" customHeight="1"/>
    <row r="2581" ht="15.75" customHeight="1"/>
    <row r="2582" ht="15.75" customHeight="1"/>
    <row r="2583" ht="15.75" customHeight="1"/>
    <row r="2584" ht="15.75" customHeight="1"/>
    <row r="2585" ht="15.75" customHeight="1"/>
    <row r="2586" ht="15.75" customHeight="1"/>
    <row r="2587" ht="15.75" customHeight="1"/>
    <row r="2588" ht="15.75" customHeight="1"/>
    <row r="2589" ht="15.75" customHeight="1"/>
    <row r="2590" ht="15.75" customHeight="1"/>
    <row r="2591" ht="15.75" customHeight="1"/>
    <row r="2592" ht="15.75" customHeight="1"/>
    <row r="2593" ht="15.75" customHeight="1"/>
    <row r="2594" ht="15.75" customHeight="1"/>
    <row r="2595" ht="15.75" customHeight="1"/>
    <row r="2596" ht="15.75" customHeight="1"/>
    <row r="2597" ht="15.75" customHeight="1"/>
    <row r="2598" ht="15.75" customHeight="1"/>
    <row r="2599" ht="15.75" customHeight="1"/>
    <row r="2600" ht="15.75" customHeight="1"/>
    <row r="2601" ht="15.75" customHeight="1"/>
    <row r="2602" ht="15.75" customHeight="1"/>
    <row r="2603" ht="15.75" customHeight="1"/>
    <row r="2604" ht="15.75" customHeight="1"/>
    <row r="2605" ht="15.75" customHeight="1"/>
    <row r="2606" ht="15.75" customHeight="1"/>
    <row r="2607" ht="15.75" customHeight="1"/>
    <row r="2608" ht="15.75" customHeight="1"/>
    <row r="2609" ht="15.75" customHeight="1"/>
    <row r="2610" ht="15.75" customHeight="1"/>
    <row r="2611" ht="15.75" customHeight="1"/>
    <row r="2612" ht="15.75" customHeight="1"/>
    <row r="2613" ht="15.75" customHeight="1"/>
    <row r="2614" ht="15.75" customHeight="1"/>
    <row r="2615" ht="15.75" customHeight="1"/>
    <row r="2616" ht="15.75" customHeight="1"/>
    <row r="2617" ht="15.75" customHeight="1"/>
    <row r="2618" ht="15.75" customHeight="1"/>
    <row r="2619" ht="15.75" customHeight="1"/>
    <row r="2620" ht="15.75" customHeight="1"/>
    <row r="2621" ht="15.75" customHeight="1"/>
    <row r="2622" ht="15.75" customHeight="1"/>
    <row r="2623" ht="15.75" customHeight="1"/>
    <row r="2624" ht="15.75" customHeight="1"/>
    <row r="2625" ht="15.75" customHeight="1"/>
    <row r="2626" ht="15.75" customHeight="1"/>
    <row r="2627" ht="15.75" customHeight="1"/>
    <row r="2628" ht="15.75" customHeight="1"/>
    <row r="2629" ht="15.75" customHeight="1"/>
    <row r="2630" ht="15.75" customHeight="1"/>
    <row r="2631" ht="15.75" customHeight="1"/>
    <row r="2632" ht="15.75" customHeight="1"/>
    <row r="2633" ht="15.75" customHeight="1"/>
    <row r="2634" ht="15.75" customHeight="1"/>
    <row r="2635" ht="15.75" customHeight="1"/>
    <row r="2636" ht="15.75" customHeight="1"/>
    <row r="2637" ht="15.75" customHeight="1"/>
    <row r="2638" ht="15.75" customHeight="1"/>
    <row r="2639" ht="15.75" customHeight="1"/>
    <row r="2640" ht="15.75" customHeight="1"/>
    <row r="2641" ht="15.75" customHeight="1"/>
    <row r="2642" ht="15.75" customHeight="1"/>
    <row r="2643" ht="15.75" customHeight="1"/>
    <row r="2644" ht="15.75" customHeight="1"/>
    <row r="2645" ht="15.75" customHeight="1"/>
    <row r="2646" ht="15.75" customHeight="1"/>
    <row r="2647" ht="15.75" customHeight="1"/>
    <row r="2648" ht="15.75" customHeight="1"/>
    <row r="2649" ht="15.75" customHeight="1"/>
    <row r="2650" ht="15.75" customHeight="1"/>
    <row r="2651" ht="15.75" customHeight="1"/>
    <row r="2652" ht="15.75" customHeight="1"/>
    <row r="2653" ht="15.75" customHeight="1"/>
    <row r="2654" ht="15.75" customHeight="1"/>
    <row r="2655" ht="15.75" customHeight="1"/>
    <row r="2656" ht="15.75" customHeight="1"/>
    <row r="2657" ht="15.75" customHeight="1"/>
    <row r="2658" ht="15.75" customHeight="1"/>
    <row r="2659" ht="15.75" customHeight="1"/>
    <row r="2660" ht="15.75" customHeight="1"/>
    <row r="2661" ht="15.75" customHeight="1"/>
    <row r="2662" ht="15.75" customHeight="1"/>
    <row r="2663" ht="15.75" customHeight="1"/>
    <row r="2664" ht="15.75" customHeight="1"/>
    <row r="2665" ht="15.75" customHeight="1"/>
    <row r="2666" ht="15.75" customHeight="1"/>
    <row r="2667" ht="15.75" customHeight="1"/>
    <row r="2668" ht="15.75" customHeight="1"/>
    <row r="2669" ht="15.75" customHeight="1"/>
    <row r="2670" ht="15.75" customHeight="1"/>
    <row r="2671" ht="15.75" customHeight="1"/>
    <row r="2672" ht="15.75" customHeight="1"/>
    <row r="2673" ht="15.75" customHeight="1"/>
    <row r="2674" ht="15.75" customHeight="1"/>
    <row r="2675" ht="15.75" customHeight="1"/>
    <row r="2676" ht="15.75" customHeight="1"/>
    <row r="2677" ht="15.75" customHeight="1"/>
    <row r="2678" ht="15.75" customHeight="1"/>
    <row r="2679" ht="15.75" customHeight="1"/>
    <row r="2680" ht="15.75" customHeight="1"/>
    <row r="2681" ht="15.75" customHeight="1"/>
    <row r="2682" ht="15.75" customHeight="1"/>
    <row r="2683" ht="15.75" customHeight="1"/>
    <row r="2684" ht="15.75" customHeight="1"/>
    <row r="2685" ht="15.75" customHeight="1"/>
    <row r="2686" ht="15.75" customHeight="1"/>
    <row r="2687" ht="15.75" customHeight="1"/>
    <row r="2688" ht="15.75" customHeight="1"/>
    <row r="2689" ht="15.75" customHeight="1"/>
    <row r="2690" ht="15.75" customHeight="1"/>
    <row r="2691" ht="15.75" customHeight="1"/>
    <row r="2692" ht="15.75" customHeight="1"/>
    <row r="2693" ht="15.75" customHeight="1"/>
    <row r="2694" ht="15.75" customHeight="1"/>
    <row r="2695" ht="15.75" customHeight="1"/>
    <row r="2696" ht="15.75" customHeight="1"/>
    <row r="2697" ht="15.75" customHeight="1"/>
    <row r="2698" ht="15.75" customHeight="1"/>
    <row r="2699" ht="15.75" customHeight="1"/>
    <row r="2700" ht="15.75" customHeight="1"/>
    <row r="2701" ht="15.75" customHeight="1"/>
    <row r="2702" ht="15.75" customHeight="1"/>
    <row r="2703" ht="15.75" customHeight="1"/>
    <row r="2704" ht="15.75" customHeight="1"/>
    <row r="2705" ht="15.75" customHeight="1"/>
    <row r="2706" ht="15.75" customHeight="1"/>
    <row r="2707" ht="15.75" customHeight="1"/>
    <row r="2708" ht="15.75" customHeight="1"/>
    <row r="2709" ht="15.75" customHeight="1"/>
    <row r="2710" ht="15.75" customHeight="1"/>
    <row r="2711" ht="15.75" customHeight="1"/>
    <row r="2712" ht="15.75" customHeight="1"/>
    <row r="2713" ht="15.75" customHeight="1"/>
    <row r="2714" ht="15.75" customHeight="1"/>
    <row r="2715" ht="15.75" customHeight="1"/>
    <row r="2716" ht="15.75" customHeight="1"/>
    <row r="2717" ht="15.75" customHeight="1"/>
    <row r="2718" ht="15.75" customHeight="1"/>
    <row r="2719" ht="15.75" customHeight="1"/>
    <row r="2720" ht="15.75" customHeight="1"/>
    <row r="2721" ht="15.75" customHeight="1"/>
    <row r="2722" ht="15.75" customHeight="1"/>
    <row r="2723" ht="15.75" customHeight="1"/>
    <row r="2724" ht="15.75" customHeight="1"/>
    <row r="2725" ht="15.75" customHeight="1"/>
    <row r="2726" ht="15.75" customHeight="1"/>
    <row r="2727" ht="15.75" customHeight="1"/>
    <row r="2728" ht="15.75" customHeight="1"/>
    <row r="2729" ht="15.75" customHeight="1"/>
    <row r="2730" ht="15.75" customHeight="1"/>
    <row r="2731" ht="15.75" customHeight="1"/>
    <row r="2732" ht="15.75" customHeight="1"/>
    <row r="2733" ht="15.75" customHeight="1"/>
    <row r="2734" ht="15.75" customHeight="1"/>
    <row r="2735" ht="15.75" customHeight="1"/>
    <row r="2736" ht="15.75" customHeight="1"/>
    <row r="2737" ht="15.75" customHeight="1"/>
    <row r="2738" ht="15.75" customHeight="1"/>
    <row r="2739" ht="15.75" customHeight="1"/>
    <row r="2740" ht="15.75" customHeight="1"/>
    <row r="2741" ht="15.75" customHeight="1"/>
    <row r="2742" ht="15.75" customHeight="1"/>
    <row r="2743" ht="15.75" customHeight="1"/>
    <row r="2744" ht="15.75" customHeight="1"/>
    <row r="2745" ht="15.75" customHeight="1"/>
    <row r="2746" ht="15.75" customHeight="1"/>
    <row r="2747" ht="15.75" customHeight="1"/>
    <row r="2748" ht="15.75" customHeight="1"/>
    <row r="2749" ht="15.75" customHeight="1"/>
    <row r="2750" ht="15.75" customHeight="1"/>
    <row r="2751" ht="15.75" customHeight="1"/>
    <row r="2752" ht="15.75" customHeight="1"/>
    <row r="2753" ht="15.75" customHeight="1"/>
    <row r="2754" ht="15.75" customHeight="1"/>
    <row r="2755" ht="15.75" customHeight="1"/>
    <row r="2756" ht="15.75" customHeight="1"/>
    <row r="2757" ht="15.75" customHeight="1"/>
    <row r="2758" ht="15.75" customHeight="1"/>
    <row r="2759" ht="15.75" customHeight="1"/>
    <row r="2760" ht="15.75" customHeight="1"/>
    <row r="2761" ht="15.75" customHeight="1"/>
    <row r="2762" ht="15.75" customHeight="1"/>
    <row r="2763" ht="15.75" customHeight="1"/>
    <row r="2764" ht="15.75" customHeight="1"/>
    <row r="2765" ht="15.75" customHeight="1"/>
    <row r="2766" ht="15.75" customHeight="1"/>
    <row r="2767" ht="15.75" customHeight="1"/>
    <row r="2768" ht="15.75" customHeight="1"/>
    <row r="2769" ht="15.75" customHeight="1"/>
    <row r="2770" ht="15.75" customHeight="1"/>
    <row r="2771" ht="15.75" customHeight="1"/>
    <row r="2772" ht="15.75" customHeight="1"/>
    <row r="2773" ht="15.75" customHeight="1"/>
    <row r="2774" ht="15.75" customHeight="1"/>
    <row r="2775" ht="15.75" customHeight="1"/>
    <row r="2776" ht="15.75" customHeight="1"/>
    <row r="2777" ht="15.75" customHeight="1"/>
    <row r="2778" ht="15.75" customHeight="1"/>
    <row r="2779" ht="15.75" customHeight="1"/>
    <row r="2780" ht="15.75" customHeight="1"/>
    <row r="2781" ht="15.75" customHeight="1"/>
    <row r="2782" ht="15.75" customHeight="1"/>
    <row r="2783" ht="15.75" customHeight="1"/>
    <row r="2784" ht="15.75" customHeight="1"/>
    <row r="2785" ht="15.75" customHeight="1"/>
    <row r="2786" ht="15.75" customHeight="1"/>
    <row r="2787" ht="15.75" customHeight="1"/>
    <row r="2788" ht="15.75" customHeight="1"/>
    <row r="2789" ht="15.75" customHeight="1"/>
    <row r="2790" ht="15.75" customHeight="1"/>
    <row r="2791" ht="15.75" customHeight="1"/>
    <row r="2792" ht="15.75" customHeight="1"/>
    <row r="2793" ht="15.75" customHeight="1"/>
    <row r="2794" ht="15.75" customHeight="1"/>
    <row r="2795" ht="15.75" customHeight="1"/>
    <row r="2796" ht="15.75" customHeight="1"/>
    <row r="2797" ht="15.75" customHeight="1"/>
    <row r="2798" ht="15.75" customHeight="1"/>
    <row r="2799" ht="15.75" customHeight="1"/>
    <row r="2800" ht="15.75" customHeight="1"/>
    <row r="2801" ht="15.75" customHeight="1"/>
    <row r="2802" ht="15.75" customHeight="1"/>
    <row r="2803" ht="15.75" customHeight="1"/>
    <row r="2804" ht="15.75" customHeight="1"/>
    <row r="2805" ht="15.75" customHeight="1"/>
    <row r="2806" ht="15.75" customHeight="1"/>
    <row r="2807" ht="15.75" customHeight="1"/>
    <row r="2808" ht="15.75" customHeight="1"/>
    <row r="2809" ht="15.75" customHeight="1"/>
    <row r="2810" ht="15.75" customHeight="1"/>
    <row r="2811" ht="15.75" customHeight="1"/>
    <row r="2812" ht="15.75" customHeight="1"/>
    <row r="2813" ht="15.75" customHeight="1"/>
    <row r="2814" ht="15.75" customHeight="1"/>
    <row r="2815" ht="15.75" customHeight="1"/>
    <row r="2816" ht="15.75" customHeight="1"/>
    <row r="2817" ht="15.75" customHeight="1"/>
    <row r="2818" ht="15.75" customHeight="1"/>
    <row r="2819" ht="15.75" customHeight="1"/>
    <row r="2820" ht="15.75" customHeight="1"/>
    <row r="2821" ht="15.75" customHeight="1"/>
    <row r="2822" ht="15.75" customHeight="1"/>
    <row r="2823" ht="15.75" customHeight="1"/>
    <row r="2824" ht="15.75" customHeight="1"/>
    <row r="2825" ht="15.75" customHeight="1"/>
    <row r="2826" ht="15.75" customHeight="1"/>
    <row r="2827" ht="15.75" customHeight="1"/>
    <row r="2828" ht="15.75" customHeight="1"/>
    <row r="2829" ht="15.75" customHeight="1"/>
    <row r="2830" ht="15.75" customHeight="1"/>
    <row r="2831" ht="15.75" customHeight="1"/>
    <row r="2832" ht="15.75" customHeight="1"/>
    <row r="2833" ht="15.75" customHeight="1"/>
    <row r="2834" ht="15.75" customHeight="1"/>
    <row r="2835" ht="15.75" customHeight="1"/>
    <row r="2836" ht="15.75" customHeight="1"/>
    <row r="2837" ht="15.75" customHeight="1"/>
    <row r="2838" ht="15.75" customHeight="1"/>
    <row r="2839" ht="15.75" customHeight="1"/>
    <row r="2840" ht="15.75" customHeight="1"/>
    <row r="2841" ht="15.75" customHeight="1"/>
    <row r="2842" ht="15.75" customHeight="1"/>
    <row r="2843" ht="15.75" customHeight="1"/>
    <row r="2844" ht="15.75" customHeight="1"/>
    <row r="2845" ht="15.75" customHeight="1"/>
    <row r="2846" ht="15.75" customHeight="1"/>
    <row r="2847" ht="15.75" customHeight="1"/>
    <row r="2848" ht="15.75" customHeight="1"/>
    <row r="2849" ht="15.75" customHeight="1"/>
    <row r="2850" ht="15.75" customHeight="1"/>
    <row r="2851" ht="15.75" customHeight="1"/>
    <row r="2852" ht="15.75" customHeight="1"/>
    <row r="2853" ht="15.75" customHeight="1"/>
    <row r="2854" ht="15.75" customHeight="1"/>
    <row r="2855" ht="15.75" customHeight="1"/>
    <row r="2856" ht="15.75" customHeight="1"/>
    <row r="2857" ht="15.75" customHeight="1"/>
    <row r="2858" ht="15.75" customHeight="1"/>
    <row r="2859" ht="15.75" customHeight="1"/>
    <row r="2860" ht="15.75" customHeight="1"/>
    <row r="2861" ht="15.75" customHeight="1"/>
    <row r="2862" ht="15.75" customHeight="1"/>
    <row r="2863" ht="15.75" customHeight="1"/>
    <row r="2864" ht="15.75" customHeight="1"/>
    <row r="2865" ht="15.75" customHeight="1"/>
    <row r="2866" ht="15.75" customHeight="1"/>
    <row r="2867" ht="15.75" customHeight="1"/>
    <row r="2868" ht="15.75" customHeight="1"/>
    <row r="2869" ht="15.75" customHeight="1"/>
    <row r="2870" ht="15.75" customHeight="1"/>
    <row r="2871" ht="15.75" customHeight="1"/>
    <row r="2872" ht="15.75" customHeight="1"/>
    <row r="2873" ht="15.75" customHeight="1"/>
    <row r="2874" ht="15.75" customHeight="1"/>
    <row r="2875" ht="15.75" customHeight="1"/>
    <row r="2876" ht="15.75" customHeight="1"/>
    <row r="2877" ht="15.75" customHeight="1"/>
    <row r="2878" ht="15.75" customHeight="1"/>
    <row r="2879" ht="15.75" customHeight="1"/>
    <row r="2880" ht="15.75" customHeight="1"/>
    <row r="2881" ht="15.75" customHeight="1"/>
    <row r="2882" ht="15.75" customHeight="1"/>
    <row r="2883" ht="15.75" customHeight="1"/>
    <row r="2884" ht="15.75" customHeight="1"/>
    <row r="2885" ht="15.75" customHeight="1"/>
    <row r="2886" ht="15.75" customHeight="1"/>
    <row r="2887" ht="15.75" customHeight="1"/>
    <row r="2888" ht="15.75" customHeight="1"/>
    <row r="2889" ht="15.75" customHeight="1"/>
    <row r="2890" ht="15.75" customHeight="1"/>
    <row r="2891" ht="15.75" customHeight="1"/>
    <row r="2892" ht="15.75" customHeight="1"/>
    <row r="2893" ht="15.75" customHeight="1"/>
    <row r="2894" ht="15.75" customHeight="1"/>
    <row r="2895" ht="15.75" customHeight="1"/>
    <row r="2896" ht="15.75" customHeight="1"/>
    <row r="2897" ht="15.75" customHeight="1"/>
    <row r="2898" ht="15.75" customHeight="1"/>
    <row r="2899" ht="15.75" customHeight="1"/>
    <row r="2900" ht="15.75" customHeight="1"/>
    <row r="2901" ht="15.75" customHeight="1"/>
    <row r="2902" ht="15.75" customHeight="1"/>
    <row r="2903" ht="15.75" customHeight="1"/>
    <row r="2904" ht="15.75" customHeight="1"/>
    <row r="2905" ht="15.75" customHeight="1"/>
    <row r="2906" ht="15.75" customHeight="1"/>
    <row r="2907" ht="15.75" customHeight="1"/>
    <row r="2908" ht="15.75" customHeight="1"/>
    <row r="2909" ht="15.75" customHeight="1"/>
    <row r="2910" ht="15.75" customHeight="1"/>
    <row r="2911" ht="15.75" customHeight="1"/>
    <row r="2912" ht="15.75" customHeight="1"/>
    <row r="2913" ht="15.75" customHeight="1"/>
    <row r="2914" ht="15.75" customHeight="1"/>
    <row r="2915" ht="15.75" customHeight="1"/>
    <row r="2916" ht="15.75" customHeight="1"/>
    <row r="2917" ht="15.75" customHeight="1"/>
    <row r="2918" ht="15.75" customHeight="1"/>
    <row r="2919" ht="15.75" customHeight="1"/>
    <row r="2920" ht="15.75" customHeight="1"/>
    <row r="2921" ht="15.75" customHeight="1"/>
    <row r="2922" ht="15.75" customHeight="1"/>
    <row r="2923" ht="15.75" customHeight="1"/>
    <row r="2924" ht="15.75" customHeight="1"/>
    <row r="2925" ht="15.75" customHeight="1"/>
    <row r="2926" ht="15.75" customHeight="1"/>
    <row r="2927" ht="15.75" customHeight="1"/>
    <row r="2928" ht="15.75" customHeight="1"/>
    <row r="2929" ht="15.75" customHeight="1"/>
    <row r="2930" ht="15.75" customHeight="1"/>
    <row r="2931" ht="15.75" customHeight="1"/>
    <row r="2932" ht="15.75" customHeight="1"/>
    <row r="2933" ht="15.75" customHeight="1"/>
    <row r="2934" ht="15.75" customHeight="1"/>
    <row r="2935" ht="15.75" customHeight="1"/>
    <row r="2936" ht="15.75" customHeight="1"/>
    <row r="2937" ht="15.75" customHeight="1"/>
    <row r="2938" ht="15.75" customHeight="1"/>
    <row r="2939" ht="15.75" customHeight="1"/>
    <row r="2940" ht="15.75" customHeight="1"/>
    <row r="2941" ht="15.75" customHeight="1"/>
    <row r="2942" ht="15.75" customHeight="1"/>
    <row r="2943" ht="15.75" customHeight="1"/>
    <row r="2944" ht="15.75" customHeight="1"/>
    <row r="2945" ht="15.75" customHeight="1"/>
    <row r="2946" ht="15.75" customHeight="1"/>
    <row r="2947" ht="15.75" customHeight="1"/>
    <row r="2948" ht="15.75" customHeight="1"/>
    <row r="2949" ht="15.75" customHeight="1"/>
    <row r="2950" ht="15.75" customHeight="1"/>
    <row r="2951" ht="15.75" customHeight="1"/>
    <row r="2952" ht="15.75" customHeight="1"/>
    <row r="2953" ht="15.75" customHeight="1"/>
    <row r="2954" ht="15.75" customHeight="1"/>
    <row r="2955" ht="15.75" customHeight="1"/>
    <row r="2956" ht="15.75" customHeight="1"/>
    <row r="2957" ht="15.75" customHeight="1"/>
    <row r="2958" ht="15.75" customHeight="1"/>
    <row r="2959" ht="15.75" customHeight="1"/>
    <row r="2960" ht="15.75" customHeight="1"/>
    <row r="2961" ht="15.75" customHeight="1"/>
    <row r="2962" ht="15.75" customHeight="1"/>
    <row r="2963" ht="15.75" customHeight="1"/>
    <row r="2964" ht="15.75" customHeight="1"/>
    <row r="2965" ht="15.75" customHeight="1"/>
    <row r="2966" ht="15.75" customHeight="1"/>
    <row r="2967" ht="15.75" customHeight="1"/>
    <row r="2968" ht="15.75" customHeight="1"/>
    <row r="2969" ht="15.75" customHeight="1"/>
    <row r="2970" ht="15.75" customHeight="1"/>
    <row r="2971" ht="15.75" customHeight="1"/>
    <row r="2972" ht="15.75" customHeight="1"/>
    <row r="2973" ht="15.75" customHeight="1"/>
    <row r="2974" ht="15.75" customHeight="1"/>
    <row r="2975" ht="15.75" customHeight="1"/>
    <row r="2976" ht="15.75" customHeight="1"/>
    <row r="2977" ht="15.75" customHeight="1"/>
    <row r="2978" ht="15.75" customHeight="1"/>
    <row r="2979" ht="15.75" customHeight="1"/>
    <row r="2980" ht="15.75" customHeight="1"/>
    <row r="2981" ht="15.75" customHeight="1"/>
    <row r="2982" ht="15.75" customHeight="1"/>
    <row r="2983" ht="15.75" customHeight="1"/>
    <row r="2984" ht="15.75" customHeight="1"/>
    <row r="2985" ht="15.75" customHeight="1"/>
    <row r="2986" ht="15.75" customHeight="1"/>
    <row r="2987" ht="15.75" customHeight="1"/>
    <row r="2988" ht="15.75" customHeight="1"/>
    <row r="2989" ht="15.75" customHeight="1"/>
    <row r="2990" ht="15.75" customHeight="1"/>
    <row r="2991" ht="15.75" customHeight="1"/>
    <row r="2992" ht="15.75" customHeight="1"/>
    <row r="2993" ht="15.75" customHeight="1"/>
    <row r="2994" ht="15.75" customHeight="1"/>
    <row r="2995" ht="15.75" customHeight="1"/>
    <row r="2996" ht="15.75" customHeight="1"/>
    <row r="2997" ht="15.75" customHeight="1"/>
    <row r="2998" ht="15.75" customHeight="1"/>
    <row r="2999" ht="15.75" customHeight="1"/>
    <row r="3000" ht="15.75" customHeight="1"/>
    <row r="3001" ht="15.75" customHeight="1"/>
    <row r="3002" ht="15.75" customHeight="1"/>
    <row r="3003" ht="15.75" customHeight="1"/>
    <row r="3004" ht="15.75" customHeight="1"/>
    <row r="3005" ht="15.75" customHeight="1"/>
    <row r="3006" ht="15.75" customHeight="1"/>
    <row r="3007" ht="15.75" customHeight="1"/>
    <row r="3008" ht="15.75" customHeight="1"/>
    <row r="3009" ht="15.75" customHeight="1"/>
    <row r="3010" ht="15.75" customHeight="1"/>
    <row r="3011" ht="15.75" customHeight="1"/>
    <row r="3012" ht="15.75" customHeight="1"/>
    <row r="3013" ht="15.75" customHeight="1"/>
    <row r="3014" ht="15.75" customHeight="1"/>
    <row r="3015" ht="15.75" customHeight="1"/>
    <row r="3016" ht="15.75" customHeight="1"/>
    <row r="3017" ht="15.75" customHeight="1"/>
    <row r="3018" ht="15.75" customHeight="1"/>
    <row r="3019" ht="15.75" customHeight="1"/>
    <row r="3020" ht="15.75" customHeight="1"/>
    <row r="3021" ht="15.75" customHeight="1"/>
    <row r="3022" ht="15.75" customHeight="1"/>
    <row r="3023" ht="15.75" customHeight="1"/>
    <row r="3024" ht="15.75" customHeight="1"/>
    <row r="3025" ht="15.75" customHeight="1"/>
    <row r="3026" ht="15.75" customHeight="1"/>
    <row r="3027" ht="15.75" customHeight="1"/>
    <row r="3028" ht="15.75" customHeight="1"/>
    <row r="3029" ht="15.75" customHeight="1"/>
    <row r="3030" ht="15.75" customHeight="1"/>
    <row r="3031" ht="15.75" customHeight="1"/>
    <row r="3032" ht="15.75" customHeight="1"/>
    <row r="3033" ht="15.75" customHeight="1"/>
    <row r="3034" ht="15.75" customHeight="1"/>
    <row r="3035" ht="15.75" customHeight="1"/>
    <row r="3036" ht="15.75" customHeight="1"/>
    <row r="3037" ht="15.75" customHeight="1"/>
    <row r="3038" ht="15.75" customHeight="1"/>
    <row r="3039" ht="15.75" customHeight="1"/>
    <row r="3040" ht="15.75" customHeight="1"/>
    <row r="3041" ht="15.75" customHeight="1"/>
    <row r="3042" ht="15.75" customHeight="1"/>
    <row r="3043" ht="15.75" customHeight="1"/>
    <row r="3044" ht="15.75" customHeight="1"/>
    <row r="3045" ht="15.75" customHeight="1"/>
    <row r="3046" ht="15.75" customHeight="1"/>
    <row r="3047" ht="15.75" customHeight="1"/>
    <row r="3048" ht="15.75" customHeight="1"/>
    <row r="3049" ht="15.75" customHeight="1"/>
    <row r="3050" ht="15.75" customHeight="1"/>
    <row r="3051" ht="15.75" customHeight="1"/>
    <row r="3052" ht="15.75" customHeight="1"/>
    <row r="3053" ht="15.75" customHeight="1"/>
    <row r="3054" ht="15.75" customHeight="1"/>
    <row r="3055" ht="15.75" customHeight="1"/>
    <row r="3056" ht="15.75" customHeight="1"/>
    <row r="3057" ht="15.75" customHeight="1"/>
    <row r="3058" ht="15.75" customHeight="1"/>
    <row r="3059" ht="15.75" customHeight="1"/>
    <row r="3060" ht="15.75" customHeight="1"/>
    <row r="3061" ht="15.75" customHeight="1"/>
    <row r="3062" ht="15.75" customHeight="1"/>
    <row r="3063" ht="15.75" customHeight="1"/>
    <row r="3064" ht="15.75" customHeight="1"/>
    <row r="3065" ht="15.75" customHeight="1"/>
    <row r="3066" ht="15.75" customHeight="1"/>
    <row r="3067" ht="15.75" customHeight="1"/>
    <row r="3068" ht="15.75" customHeight="1"/>
    <row r="3069" ht="15.75" customHeight="1"/>
    <row r="3070" ht="15.75" customHeight="1"/>
    <row r="3071" ht="15.75" customHeight="1"/>
    <row r="3072" ht="15.75" customHeight="1"/>
    <row r="3073" ht="15.75" customHeight="1"/>
    <row r="3074" ht="15.75" customHeight="1"/>
    <row r="3075" ht="15.75" customHeight="1"/>
    <row r="3076" ht="15.75" customHeight="1"/>
    <row r="3077" ht="15.75" customHeight="1"/>
    <row r="3078" ht="15.75" customHeight="1"/>
    <row r="3079" ht="15.75" customHeight="1"/>
    <row r="3080" ht="15.75" customHeight="1"/>
    <row r="3081" ht="15.75" customHeight="1"/>
    <row r="3082" ht="15.75" customHeight="1"/>
    <row r="3083" ht="15.75" customHeight="1"/>
    <row r="3084" ht="15.75" customHeight="1"/>
    <row r="3085" ht="15.75" customHeight="1"/>
    <row r="3086" ht="15.75" customHeight="1"/>
    <row r="3087" ht="15.75" customHeight="1"/>
    <row r="3088" ht="15.75" customHeight="1"/>
    <row r="3089" ht="15.75" customHeight="1"/>
    <row r="3090" ht="15.75" customHeight="1"/>
    <row r="3091" ht="15.75" customHeight="1"/>
    <row r="3092" ht="15.75" customHeight="1"/>
    <row r="3093" ht="15.75" customHeight="1"/>
    <row r="3094" ht="15.75" customHeight="1"/>
    <row r="3095" ht="15.75" customHeight="1"/>
    <row r="3096" ht="15.75" customHeight="1"/>
    <row r="3097" ht="15.75" customHeight="1"/>
    <row r="3098" ht="15.75" customHeight="1"/>
    <row r="3099" ht="15.75" customHeight="1"/>
    <row r="3100" ht="15.75" customHeight="1"/>
    <row r="3101" ht="15.75" customHeight="1"/>
    <row r="3102" ht="15.75" customHeight="1"/>
    <row r="3103" ht="15.75" customHeight="1"/>
    <row r="3104" ht="15.75" customHeight="1"/>
    <row r="3105" ht="15.75" customHeight="1"/>
    <row r="3106" ht="15.75" customHeight="1"/>
    <row r="3107" ht="15.75" customHeight="1"/>
    <row r="3108" ht="15.75" customHeight="1"/>
    <row r="3109" ht="15.75" customHeight="1"/>
    <row r="3110" ht="15.75" customHeight="1"/>
    <row r="3111" ht="15.75" customHeight="1"/>
    <row r="3112" ht="15.75" customHeight="1"/>
    <row r="3113" ht="15.75" customHeight="1"/>
    <row r="3114" ht="15.75" customHeight="1"/>
    <row r="3115" ht="15.75" customHeight="1"/>
    <row r="3116" ht="15.75" customHeight="1"/>
    <row r="3117" ht="15.75" customHeight="1"/>
    <row r="3118" ht="15.75" customHeight="1"/>
    <row r="3119" ht="15.75" customHeight="1"/>
    <row r="3120" ht="15.75" customHeight="1"/>
    <row r="3121" ht="15.75" customHeight="1"/>
    <row r="3122" ht="15.75" customHeight="1"/>
    <row r="3123" ht="15.75" customHeight="1"/>
    <row r="3124" ht="15.75" customHeight="1"/>
    <row r="3125" ht="15.75" customHeight="1"/>
    <row r="3126" ht="15.75" customHeight="1"/>
    <row r="3127" ht="15.75" customHeight="1"/>
    <row r="3128" ht="15.75" customHeight="1"/>
    <row r="3129" ht="15.75" customHeight="1"/>
    <row r="3130" ht="15.75" customHeight="1"/>
    <row r="3131" ht="15.75" customHeight="1"/>
    <row r="3132" ht="15.75" customHeight="1"/>
    <row r="3133" ht="15.75" customHeight="1"/>
    <row r="3134" ht="15.75" customHeight="1"/>
    <row r="3135" ht="15.75" customHeight="1"/>
    <row r="3136" ht="15.75" customHeight="1"/>
    <row r="3137" ht="15.75" customHeight="1"/>
    <row r="3138" ht="15.75" customHeight="1"/>
    <row r="3139" ht="15.75" customHeight="1"/>
    <row r="3140" ht="15.75" customHeight="1"/>
    <row r="3141" ht="15.75" customHeight="1"/>
    <row r="3142" ht="15.75" customHeight="1"/>
    <row r="3143" ht="15.75" customHeight="1"/>
    <row r="3144" ht="15.75" customHeight="1"/>
    <row r="3145" ht="15.75" customHeight="1"/>
    <row r="3146" ht="15.75" customHeight="1"/>
    <row r="3147" ht="15.75" customHeight="1"/>
    <row r="3148" ht="15.75" customHeight="1"/>
    <row r="3149" ht="15.75" customHeight="1"/>
    <row r="3150" ht="15.75" customHeight="1"/>
    <row r="3151" ht="15.75" customHeight="1"/>
    <row r="3152" ht="15.75" customHeight="1"/>
    <row r="3153" ht="15.75" customHeight="1"/>
    <row r="3154" ht="15.75" customHeight="1"/>
    <row r="3155" ht="15.75" customHeight="1"/>
    <row r="3156" ht="15.75" customHeight="1"/>
    <row r="3157" ht="15.75" customHeight="1"/>
    <row r="3158" ht="15.75" customHeight="1"/>
    <row r="3159" ht="15.75" customHeight="1"/>
    <row r="3160" ht="15.75" customHeight="1"/>
    <row r="3161" ht="15.75" customHeight="1"/>
    <row r="3162" ht="15.75" customHeight="1"/>
    <row r="3163" ht="15.75" customHeight="1"/>
    <row r="3164" ht="15.75" customHeight="1"/>
    <row r="3165" ht="15.75" customHeight="1"/>
    <row r="3166" ht="15.75" customHeight="1"/>
    <row r="3167" ht="15.75" customHeight="1"/>
    <row r="3168" ht="15.75" customHeight="1"/>
    <row r="3169" ht="15.75" customHeight="1"/>
    <row r="3170" ht="15.75" customHeight="1"/>
    <row r="3171" ht="15.75" customHeight="1"/>
    <row r="3172" ht="15.75" customHeight="1"/>
    <row r="3173" ht="15.75" customHeight="1"/>
    <row r="3174" ht="15.75" customHeight="1"/>
    <row r="3175" ht="15.75" customHeight="1"/>
    <row r="3176" ht="15.75" customHeight="1"/>
    <row r="3177" ht="15.75" customHeight="1"/>
    <row r="3178" ht="15.75" customHeight="1"/>
    <row r="3179" ht="15.75" customHeight="1"/>
    <row r="3180" ht="15.75" customHeight="1"/>
    <row r="3181" ht="15.75" customHeight="1"/>
    <row r="3182" ht="15.75" customHeight="1"/>
    <row r="3183" ht="15.75" customHeight="1"/>
    <row r="3184" ht="15.75" customHeight="1"/>
    <row r="3185" ht="15.75" customHeight="1"/>
    <row r="3186" ht="15.75" customHeight="1"/>
    <row r="3187" ht="15.75" customHeight="1"/>
    <row r="3188" ht="15.75" customHeight="1"/>
    <row r="3189" ht="15.75" customHeight="1"/>
    <row r="3190" ht="15.75" customHeight="1"/>
    <row r="3191" ht="15.75" customHeight="1"/>
    <row r="3192" ht="15.75" customHeight="1"/>
    <row r="3193" ht="15.75" customHeight="1"/>
    <row r="3194" ht="15.75" customHeight="1"/>
    <row r="3195" ht="15.75" customHeight="1"/>
    <row r="3196" ht="15.75" customHeight="1"/>
    <row r="3197" ht="15.75" customHeight="1"/>
    <row r="3198" ht="15.75" customHeight="1"/>
    <row r="3199" ht="15.75" customHeight="1"/>
    <row r="3200" ht="15.75" customHeight="1"/>
    <row r="3201" ht="15.75" customHeight="1"/>
    <row r="3202" ht="15.75" customHeight="1"/>
    <row r="3203" ht="15.75" customHeight="1"/>
    <row r="3204" ht="15.75" customHeight="1"/>
    <row r="3205" ht="15.75" customHeight="1"/>
    <row r="3206" ht="15.75" customHeight="1"/>
    <row r="3207" ht="15.75" customHeight="1"/>
    <row r="3208" ht="15.75" customHeight="1"/>
    <row r="3209" ht="15.75" customHeight="1"/>
    <row r="3210" ht="15.75" customHeight="1"/>
    <row r="3211" ht="15.75" customHeight="1"/>
    <row r="3212" ht="15.75" customHeight="1"/>
    <row r="3213" ht="15.75" customHeight="1"/>
    <row r="3214" ht="15.75" customHeight="1"/>
    <row r="3215" ht="15.75" customHeight="1"/>
    <row r="3216" ht="15.75" customHeight="1"/>
    <row r="3217" ht="15.75" customHeight="1"/>
    <row r="3218" ht="15.75" customHeight="1"/>
    <row r="3219" ht="15.75" customHeight="1"/>
    <row r="3220" ht="15.75" customHeight="1"/>
    <row r="3221" ht="15.75" customHeight="1"/>
    <row r="3222" ht="15.75" customHeight="1"/>
    <row r="3223" ht="15.75" customHeight="1"/>
    <row r="3224" ht="15.75" customHeight="1"/>
    <row r="3225" ht="15.75" customHeight="1"/>
    <row r="3226" ht="15.75" customHeight="1"/>
    <row r="3227" ht="15.75" customHeight="1"/>
    <row r="3228" ht="15.75" customHeight="1"/>
    <row r="3229" ht="15.75" customHeight="1"/>
    <row r="3230" ht="15.75" customHeight="1"/>
    <row r="3231" ht="15.75" customHeight="1"/>
    <row r="3232" ht="15.75" customHeight="1"/>
    <row r="3233" ht="15.75" customHeight="1"/>
    <row r="3234" ht="15.75" customHeight="1"/>
    <row r="3235" ht="15.75" customHeight="1"/>
    <row r="3236" ht="15.75" customHeight="1"/>
    <row r="3237" ht="15.75" customHeight="1"/>
    <row r="3238" ht="15.75" customHeight="1"/>
    <row r="3239" ht="15.75" customHeight="1"/>
    <row r="3240" ht="15.75" customHeight="1"/>
    <row r="3241" ht="15.75" customHeight="1"/>
    <row r="3242" ht="15.75" customHeight="1"/>
    <row r="3243" ht="15.75" customHeight="1"/>
    <row r="3244" ht="15.75" customHeight="1"/>
    <row r="3245" ht="15.75" customHeight="1"/>
    <row r="3246" ht="15.75" customHeight="1"/>
    <row r="3247" ht="15.75" customHeight="1"/>
    <row r="3248" ht="15.75" customHeight="1"/>
    <row r="3249" ht="15.75" customHeight="1"/>
    <row r="3250" ht="15.75" customHeight="1"/>
    <row r="3251" ht="15.75" customHeight="1"/>
    <row r="3252" ht="15.75" customHeight="1"/>
    <row r="3253" ht="15.75" customHeight="1"/>
    <row r="3254" ht="15.75" customHeight="1"/>
    <row r="3255" ht="15.75" customHeight="1"/>
    <row r="3256" ht="15.75" customHeight="1"/>
    <row r="3257" ht="15.75" customHeight="1"/>
    <row r="3258" ht="15.75" customHeight="1"/>
    <row r="3259" ht="15.75" customHeight="1"/>
    <row r="3260" ht="15.75" customHeight="1"/>
    <row r="3261" ht="15.75" customHeight="1"/>
    <row r="3262" ht="15.75" customHeight="1"/>
    <row r="3263" ht="15.75" customHeight="1"/>
    <row r="3264" ht="15.75" customHeight="1"/>
    <row r="3265" ht="15.75" customHeight="1"/>
    <row r="3266" ht="15.75" customHeight="1"/>
    <row r="3267" ht="15.75" customHeight="1"/>
    <row r="3268" ht="15.75" customHeight="1"/>
    <row r="3269" ht="15.75" customHeight="1"/>
    <row r="3270" ht="15.75" customHeight="1"/>
    <row r="3271" ht="15.75" customHeight="1"/>
    <row r="3272" ht="15.75" customHeight="1"/>
    <row r="3273" ht="15.75" customHeight="1"/>
    <row r="3274" ht="15.75" customHeight="1"/>
    <row r="3275" ht="15.75" customHeight="1"/>
    <row r="3276" ht="15.75" customHeight="1"/>
    <row r="3277" ht="15.75" customHeight="1"/>
    <row r="3278" ht="15.75" customHeight="1"/>
    <row r="3279" ht="15.75" customHeight="1"/>
    <row r="3280" ht="15.75" customHeight="1"/>
    <row r="3281" ht="15.75" customHeight="1"/>
    <row r="3282" ht="15.75" customHeight="1"/>
    <row r="3283" ht="15.75" customHeight="1"/>
    <row r="3284" ht="15.75" customHeight="1"/>
    <row r="3285" ht="15.75" customHeight="1"/>
    <row r="3286" ht="15.75" customHeight="1"/>
    <row r="3287" ht="15.75" customHeight="1"/>
    <row r="3288" ht="15.75" customHeight="1"/>
    <row r="3289" ht="15.75" customHeight="1"/>
    <row r="3290" ht="15.75" customHeight="1"/>
    <row r="3291" ht="15.75" customHeight="1"/>
    <row r="3292" ht="15.75" customHeight="1"/>
    <row r="3293" ht="15.75" customHeight="1"/>
    <row r="3294" ht="15.75" customHeight="1"/>
    <row r="3295" ht="15.75" customHeight="1"/>
    <row r="3296" ht="15.75" customHeight="1"/>
    <row r="3297" ht="15.75" customHeight="1"/>
    <row r="3298" ht="15.75" customHeight="1"/>
    <row r="3299" ht="15.75" customHeight="1"/>
    <row r="3300" ht="15.75" customHeight="1"/>
    <row r="3301" ht="15.75" customHeight="1"/>
    <row r="3302" ht="15.75" customHeight="1"/>
    <row r="3303" ht="15.75" customHeight="1"/>
    <row r="3304" ht="15.75" customHeight="1"/>
    <row r="3305" ht="15.75" customHeight="1"/>
    <row r="3306" ht="15.75" customHeight="1"/>
    <row r="3307" ht="15.75" customHeight="1"/>
    <row r="3308" ht="15.75" customHeight="1"/>
    <row r="3309" ht="15.75" customHeight="1"/>
    <row r="3310" ht="15.75" customHeight="1"/>
    <row r="3311" ht="15.75" customHeight="1"/>
    <row r="3312" ht="15.75" customHeight="1"/>
    <row r="3313" ht="15.75" customHeight="1"/>
    <row r="3314" ht="15.75" customHeight="1"/>
    <row r="3315" ht="15.75" customHeight="1"/>
    <row r="3316" ht="15.75" customHeight="1"/>
    <row r="3317" ht="15.75" customHeight="1"/>
    <row r="3318" ht="15.75" customHeight="1"/>
    <row r="3319" ht="15.75" customHeight="1"/>
    <row r="3320" ht="15.75" customHeight="1"/>
    <row r="3321" ht="15.75" customHeight="1"/>
    <row r="3322" ht="15.75" customHeight="1"/>
    <row r="3323" ht="15.75" customHeight="1"/>
    <row r="3324" ht="15.75" customHeight="1"/>
    <row r="3325" ht="15.75" customHeight="1"/>
    <row r="3326" ht="15.75" customHeight="1"/>
    <row r="3327" ht="15.75" customHeight="1"/>
    <row r="3328" ht="15.75" customHeight="1"/>
    <row r="3329" ht="15.75" customHeight="1"/>
    <row r="3330" ht="15.75" customHeight="1"/>
    <row r="3331" ht="15.75" customHeight="1"/>
    <row r="3332" ht="15.75" customHeight="1"/>
    <row r="3333" ht="15.75" customHeight="1"/>
    <row r="3334" ht="15.75" customHeight="1"/>
    <row r="3335" ht="15.75" customHeight="1"/>
    <row r="3336" ht="15.75" customHeight="1"/>
    <row r="3337" ht="15.75" customHeight="1"/>
    <row r="3338" ht="15.75" customHeight="1"/>
    <row r="3339" ht="15.75" customHeight="1"/>
    <row r="3340" ht="15.75" customHeight="1"/>
    <row r="3341" ht="15.75" customHeight="1"/>
    <row r="3342" ht="15.75" customHeight="1"/>
    <row r="3343" ht="15.75" customHeight="1"/>
    <row r="3344" ht="15.75" customHeight="1"/>
    <row r="3345" ht="15.75" customHeight="1"/>
    <row r="3346" ht="15.75" customHeight="1"/>
    <row r="3347" ht="15.75" customHeight="1"/>
    <row r="3348" ht="15.75" customHeight="1"/>
    <row r="3349" ht="15.75" customHeight="1"/>
    <row r="3350" ht="15.75" customHeight="1"/>
    <row r="3351" ht="15.75" customHeight="1"/>
    <row r="3352" ht="15.75" customHeight="1"/>
    <row r="3353" ht="15.75" customHeight="1"/>
    <row r="3354" ht="15.75" customHeight="1"/>
    <row r="3355" ht="15.75" customHeight="1"/>
    <row r="3356" ht="15.75" customHeight="1"/>
    <row r="3357" ht="15.75" customHeight="1"/>
    <row r="3358" ht="15.75" customHeight="1"/>
    <row r="3359" ht="15.75" customHeight="1"/>
    <row r="3360" ht="15.75" customHeight="1"/>
    <row r="3361" ht="15.75" customHeight="1"/>
    <row r="3362" ht="15.75" customHeight="1"/>
    <row r="3363" ht="15.75" customHeight="1"/>
    <row r="3364" ht="15.75" customHeight="1"/>
    <row r="3365" ht="15.75" customHeight="1"/>
    <row r="3366" ht="15.75" customHeight="1"/>
    <row r="3367" ht="15.75" customHeight="1"/>
    <row r="3368" ht="15.75" customHeight="1"/>
    <row r="3369" ht="15.75" customHeight="1"/>
    <row r="3370" ht="15.75" customHeight="1"/>
    <row r="3371" ht="15.75" customHeight="1"/>
    <row r="3372" ht="15.75" customHeight="1"/>
    <row r="3373" ht="15.75" customHeight="1"/>
    <row r="3374" ht="15.75" customHeight="1"/>
    <row r="3375" ht="15.75" customHeight="1"/>
    <row r="3376" ht="15.75" customHeight="1"/>
    <row r="3377" ht="15.75" customHeight="1"/>
    <row r="3378" ht="15.75" customHeight="1"/>
    <row r="3379" ht="15.75" customHeight="1"/>
    <row r="3380" ht="15.75" customHeight="1"/>
    <row r="3381" ht="15.75" customHeight="1"/>
    <row r="3382" ht="15.75" customHeight="1"/>
    <row r="3383" ht="15.75" customHeight="1"/>
    <row r="3384" ht="15.75" customHeight="1"/>
    <row r="3385" ht="15.75" customHeight="1"/>
    <row r="3386" ht="15.75" customHeight="1"/>
    <row r="3387" ht="15.75" customHeight="1"/>
    <row r="3388" ht="15.75" customHeight="1"/>
    <row r="3389" ht="15.75" customHeight="1"/>
    <row r="3390" ht="15.75" customHeight="1"/>
    <row r="3391" ht="15.75" customHeight="1"/>
    <row r="3392" ht="15.75" customHeight="1"/>
    <row r="3393" ht="15.75" customHeight="1"/>
    <row r="3394" ht="15.75" customHeight="1"/>
    <row r="3395" ht="15.75" customHeight="1"/>
    <row r="3396" ht="15.75" customHeight="1"/>
    <row r="3397" ht="15.75" customHeight="1"/>
    <row r="3398" ht="15.75" customHeight="1"/>
    <row r="3399" ht="15.75" customHeight="1"/>
    <row r="3400" ht="15.75" customHeight="1"/>
    <row r="3401" ht="15.75" customHeight="1"/>
    <row r="3402" ht="15.75" customHeight="1"/>
    <row r="3403" ht="15.75" customHeight="1"/>
    <row r="3404" ht="15.75" customHeight="1"/>
    <row r="3405" ht="15.75" customHeight="1"/>
    <row r="3406" ht="15.75" customHeight="1"/>
    <row r="3407" ht="15.75" customHeight="1"/>
    <row r="3408" ht="15.75" customHeight="1"/>
    <row r="3409" ht="15.75" customHeight="1"/>
    <row r="3410" ht="15.75" customHeight="1"/>
    <row r="3411" ht="15.75" customHeight="1"/>
    <row r="3412" ht="15.75" customHeight="1"/>
    <row r="3413" ht="15.75" customHeight="1"/>
    <row r="3414" ht="15.75" customHeight="1"/>
    <row r="3415" ht="15.75" customHeight="1"/>
    <row r="3416" ht="15.75" customHeight="1"/>
    <row r="3417" ht="15.75" customHeight="1"/>
    <row r="3418" ht="15.75" customHeight="1"/>
    <row r="3419" ht="15.75" customHeight="1"/>
    <row r="3420" ht="15.75" customHeight="1"/>
    <row r="3421" ht="15.75" customHeight="1"/>
    <row r="3422" ht="15.75" customHeight="1"/>
    <row r="3423" ht="15.75" customHeight="1"/>
    <row r="3424" ht="15.75" customHeight="1"/>
    <row r="3425" ht="15.75" customHeight="1"/>
    <row r="3426" ht="15.75" customHeight="1"/>
    <row r="3427" ht="15.75" customHeight="1"/>
    <row r="3428" ht="15.75" customHeight="1"/>
    <row r="3429" ht="15.75" customHeight="1"/>
    <row r="3430" ht="15.75" customHeight="1"/>
    <row r="3431" ht="15.75" customHeight="1"/>
    <row r="3432" ht="15.75" customHeight="1"/>
    <row r="3433" ht="15.75" customHeight="1"/>
    <row r="3434" ht="15.75" customHeight="1"/>
    <row r="3435" ht="15.75" customHeight="1"/>
    <row r="3436" ht="15.75" customHeight="1"/>
    <row r="3437" ht="15.75" customHeight="1"/>
    <row r="3438" ht="15.75" customHeight="1"/>
    <row r="3439" ht="15.75" customHeight="1"/>
    <row r="3440" ht="15.75" customHeight="1"/>
    <row r="3441" ht="15.75" customHeight="1"/>
    <row r="3442" ht="15.75" customHeight="1"/>
    <row r="3443" ht="15.75" customHeight="1"/>
    <row r="3444" ht="15.75" customHeight="1"/>
    <row r="3445" ht="15.75" customHeight="1"/>
    <row r="3446" ht="15.75" customHeight="1"/>
    <row r="3447" ht="15.75" customHeight="1"/>
    <row r="3448" ht="15.75" customHeight="1"/>
    <row r="3449" ht="15.75" customHeight="1"/>
    <row r="3450" ht="15.75" customHeight="1"/>
    <row r="3451" ht="15.75" customHeight="1"/>
    <row r="3452" ht="15.75" customHeight="1"/>
    <row r="3453" ht="15.75" customHeight="1"/>
    <row r="3454" ht="15.75" customHeight="1"/>
    <row r="3455" ht="15.75" customHeight="1"/>
    <row r="3456" ht="15.75" customHeight="1"/>
    <row r="3457" ht="15.75" customHeight="1"/>
    <row r="3458" ht="15.75" customHeight="1"/>
    <row r="3459" ht="15.75" customHeight="1"/>
    <row r="3460" ht="15.75" customHeight="1"/>
    <row r="3461" ht="15.75" customHeight="1"/>
    <row r="3462" ht="15.75" customHeight="1"/>
    <row r="3463" ht="15.75" customHeight="1"/>
    <row r="3464" ht="15.75" customHeight="1"/>
    <row r="3465" ht="15.75" customHeight="1"/>
    <row r="3466" ht="15.75" customHeight="1"/>
    <row r="3467" ht="15.75" customHeight="1"/>
    <row r="3468" ht="15.75" customHeight="1"/>
    <row r="3469" ht="15.75" customHeight="1"/>
    <row r="3470" ht="15.75" customHeight="1"/>
    <row r="3471" ht="15.75" customHeight="1"/>
    <row r="3472" ht="15.75" customHeight="1"/>
    <row r="3473" ht="15.75" customHeight="1"/>
    <row r="3474" ht="15.75" customHeight="1"/>
    <row r="3475" ht="15.75" customHeight="1"/>
    <row r="3476" ht="15.75" customHeight="1"/>
    <row r="3477" ht="15.75" customHeight="1"/>
    <row r="3478" ht="15.75" customHeight="1"/>
    <row r="3479" ht="15.75" customHeight="1"/>
    <row r="3480" ht="15.75" customHeight="1"/>
    <row r="3481" ht="15.75" customHeight="1"/>
    <row r="3482" ht="15.75" customHeight="1"/>
    <row r="3483" ht="15.75" customHeight="1"/>
    <row r="3484" ht="15.75" customHeight="1"/>
    <row r="3485" ht="15.75" customHeight="1"/>
    <row r="3486" ht="15.75" customHeight="1"/>
    <row r="3487" ht="15.75" customHeight="1"/>
    <row r="3488" ht="15.75" customHeight="1"/>
    <row r="3489" ht="15.75" customHeight="1"/>
    <row r="3490" ht="15.75" customHeight="1"/>
    <row r="3491" ht="15.75" customHeight="1"/>
    <row r="3492" ht="15.75" customHeight="1"/>
    <row r="3493" ht="15.75" customHeight="1"/>
    <row r="3494" ht="15.75" customHeight="1"/>
    <row r="3495" ht="15.75" customHeight="1"/>
    <row r="3496" ht="15.75" customHeight="1"/>
    <row r="3497" ht="15.75" customHeight="1"/>
    <row r="3498" ht="15.75" customHeight="1"/>
    <row r="3499" ht="15.75" customHeight="1"/>
    <row r="3500" ht="15.75" customHeight="1"/>
    <row r="3501" ht="15.75" customHeight="1"/>
    <row r="3502" ht="15.75" customHeight="1"/>
    <row r="3503" ht="15.75" customHeight="1"/>
    <row r="3504" ht="15.75" customHeight="1"/>
    <row r="3505" ht="15.75" customHeight="1"/>
    <row r="3506" ht="15.75" customHeight="1"/>
    <row r="3507" ht="15.75" customHeight="1"/>
    <row r="3508" ht="15.75" customHeight="1"/>
    <row r="3509" ht="15.75" customHeight="1"/>
    <row r="3510" ht="15.75" customHeight="1"/>
    <row r="3511" ht="15.75" customHeight="1"/>
    <row r="3512" ht="15.75" customHeight="1"/>
    <row r="3513" ht="15.75" customHeight="1"/>
    <row r="3514" ht="15.75" customHeight="1"/>
    <row r="3515" ht="15.75" customHeight="1"/>
    <row r="3516" ht="15.75" customHeight="1"/>
    <row r="3517" ht="15.75" customHeight="1"/>
    <row r="3518" ht="15.75" customHeight="1"/>
    <row r="3519" ht="15.75" customHeight="1"/>
    <row r="3520" ht="15.75" customHeight="1"/>
    <row r="3521" ht="15.75" customHeight="1"/>
    <row r="3522" ht="15.75" customHeight="1"/>
    <row r="3523" ht="15.75" customHeight="1"/>
    <row r="3524" ht="15.75" customHeight="1"/>
    <row r="3525" ht="15.75" customHeight="1"/>
    <row r="3526" ht="15.75" customHeight="1"/>
    <row r="3527" ht="15.75" customHeight="1"/>
    <row r="3528" ht="15.75" customHeight="1"/>
    <row r="3529" ht="15.75" customHeight="1"/>
    <row r="3530" ht="15.75" customHeight="1"/>
    <row r="3531" ht="15.75" customHeight="1"/>
    <row r="3532" ht="15.75" customHeight="1"/>
    <row r="3533" ht="15.75" customHeight="1"/>
    <row r="3534" ht="15.75" customHeight="1"/>
    <row r="3535" ht="15.75" customHeight="1"/>
    <row r="3536" ht="15.75" customHeight="1"/>
    <row r="3537" ht="15.75" customHeight="1"/>
    <row r="3538" ht="15.75" customHeight="1"/>
    <row r="3539" ht="15.75" customHeight="1"/>
    <row r="3540" ht="15.75" customHeight="1"/>
    <row r="3541" ht="15.75" customHeight="1"/>
    <row r="3542" ht="15.75" customHeight="1"/>
    <row r="3543" ht="15.75" customHeight="1"/>
    <row r="3544" ht="15.75" customHeight="1"/>
    <row r="3545" ht="15.75" customHeight="1"/>
    <row r="3546" ht="15.75" customHeight="1"/>
    <row r="3547" ht="15.75" customHeight="1"/>
    <row r="3548" ht="15.75" customHeight="1"/>
    <row r="3549" ht="15.75" customHeight="1"/>
    <row r="3550" ht="15.75" customHeight="1"/>
    <row r="3551" ht="15.75" customHeight="1"/>
    <row r="3552" ht="15.75" customHeight="1"/>
    <row r="3553" ht="15.75" customHeight="1"/>
    <row r="3554" ht="15.75" customHeight="1"/>
    <row r="3555" ht="15.75" customHeight="1"/>
    <row r="3556" ht="15.75" customHeight="1"/>
    <row r="3557" ht="15.75" customHeight="1"/>
    <row r="3558" ht="15.75" customHeight="1"/>
    <row r="3559" ht="15.75" customHeight="1"/>
    <row r="3560" ht="15.75" customHeight="1"/>
    <row r="3561" ht="15.75" customHeight="1"/>
    <row r="3562" ht="15.75" customHeight="1"/>
    <row r="3563" ht="15.75" customHeight="1"/>
    <row r="3564" ht="15.75" customHeight="1"/>
    <row r="3565" ht="15.75" customHeight="1"/>
    <row r="3566" ht="15.75" customHeight="1"/>
    <row r="3567" ht="15.75" customHeight="1"/>
    <row r="3568" ht="15.75" customHeight="1"/>
    <row r="3569" ht="15.75" customHeight="1"/>
    <row r="3570" ht="15.75" customHeight="1"/>
    <row r="3571" ht="15.75" customHeight="1"/>
    <row r="3572" ht="15.75" customHeight="1"/>
    <row r="3573" ht="15.75" customHeight="1"/>
    <row r="3574" ht="15.75" customHeight="1"/>
    <row r="3575" ht="15.75" customHeight="1"/>
    <row r="3576" ht="15.75" customHeight="1"/>
    <row r="3577" ht="15.75" customHeight="1"/>
    <row r="3578" ht="15.75" customHeight="1"/>
    <row r="3579" ht="15.75" customHeight="1"/>
    <row r="3580" ht="15.75" customHeight="1"/>
    <row r="3581" ht="15.75" customHeight="1"/>
    <row r="3582" ht="15.75" customHeight="1"/>
    <row r="3583" ht="15.75" customHeight="1"/>
    <row r="3584" ht="15.75" customHeight="1"/>
    <row r="3585" ht="15.75" customHeight="1"/>
    <row r="3586" ht="15.75" customHeight="1"/>
    <row r="3587" ht="15.75" customHeight="1"/>
    <row r="3588" ht="15.75" customHeight="1"/>
    <row r="3589" ht="15.75" customHeight="1"/>
    <row r="3590" ht="15.75" customHeight="1"/>
    <row r="3591" ht="15.75" customHeight="1"/>
    <row r="3592" ht="15.75" customHeight="1"/>
    <row r="3593" ht="15.75" customHeight="1"/>
    <row r="3594" ht="15.75" customHeight="1"/>
    <row r="3595" ht="15.75" customHeight="1"/>
    <row r="3596" ht="15.75" customHeight="1"/>
    <row r="3597" ht="15.75" customHeight="1"/>
    <row r="3598" ht="15.75" customHeight="1"/>
    <row r="3599" ht="15.75" customHeight="1"/>
    <row r="3600" ht="15.75" customHeight="1"/>
    <row r="3601" ht="15.75" customHeight="1"/>
    <row r="3602" ht="15.75" customHeight="1"/>
    <row r="3603" ht="15.75" customHeight="1"/>
    <row r="3604" ht="15.75" customHeight="1"/>
    <row r="3605" ht="15.75" customHeight="1"/>
    <row r="3606" ht="15.75" customHeight="1"/>
    <row r="3607" ht="15.75" customHeight="1"/>
    <row r="3608" ht="15.75" customHeight="1"/>
    <row r="3609" ht="15.75" customHeight="1"/>
    <row r="3610" ht="15.75" customHeight="1"/>
    <row r="3611" ht="15.75" customHeight="1"/>
    <row r="3612" ht="15.75" customHeight="1"/>
    <row r="3613" ht="15.75" customHeight="1"/>
    <row r="3614" ht="15.75" customHeight="1"/>
    <row r="3615" ht="15.75" customHeight="1"/>
    <row r="3616" ht="15.75" customHeight="1"/>
    <row r="3617" ht="15.75" customHeight="1"/>
    <row r="3618" ht="15.75" customHeight="1"/>
    <row r="3619" ht="15.75" customHeight="1"/>
    <row r="3620" ht="15.75" customHeight="1"/>
    <row r="3621" ht="15.75" customHeight="1"/>
    <row r="3622" ht="15.75" customHeight="1"/>
    <row r="3623" ht="15.75" customHeight="1"/>
    <row r="3624" ht="15.75" customHeight="1"/>
    <row r="3625" ht="15.75" customHeight="1"/>
    <row r="3626" ht="15.75" customHeight="1"/>
    <row r="3627" ht="15.75" customHeight="1"/>
    <row r="3628" ht="15.75" customHeight="1"/>
    <row r="3629" ht="15.75" customHeight="1"/>
    <row r="3630" ht="15.75" customHeight="1"/>
    <row r="3631" ht="15.75" customHeight="1"/>
    <row r="3632" ht="15.75" customHeight="1"/>
    <row r="3633" ht="15.75" customHeight="1"/>
    <row r="3634" ht="15.75" customHeight="1"/>
    <row r="3635" ht="15.75" customHeight="1"/>
    <row r="3636" ht="15.75" customHeight="1"/>
    <row r="3637" ht="15.75" customHeight="1"/>
    <row r="3638" ht="15.75" customHeight="1"/>
    <row r="3639" ht="15.75" customHeight="1"/>
    <row r="3640" ht="15.75" customHeight="1"/>
    <row r="3641" ht="15.75" customHeight="1"/>
    <row r="3642" ht="15.75" customHeight="1"/>
    <row r="3643" ht="15.75" customHeight="1"/>
    <row r="3644" ht="15.75" customHeight="1"/>
    <row r="3645" ht="15.75" customHeight="1"/>
    <row r="3646" ht="15.75" customHeight="1"/>
    <row r="3647" ht="15.75" customHeight="1"/>
    <row r="3648" ht="15.75" customHeight="1"/>
    <row r="3649" ht="15.75" customHeight="1"/>
    <row r="3650" ht="15.75" customHeight="1"/>
    <row r="3651" ht="15.75" customHeight="1"/>
    <row r="3652" ht="15.75" customHeight="1"/>
    <row r="3653" ht="15.75" customHeight="1"/>
    <row r="3654" ht="15.75" customHeight="1"/>
    <row r="3655" ht="15.75" customHeight="1"/>
    <row r="3656" ht="15.75" customHeight="1"/>
    <row r="3657" ht="15.75" customHeight="1"/>
    <row r="3658" ht="15.75" customHeight="1"/>
    <row r="3659" ht="15.75" customHeight="1"/>
    <row r="3660" ht="15.75" customHeight="1"/>
    <row r="3661" ht="15.75" customHeight="1"/>
    <row r="3662" ht="15.75" customHeight="1"/>
    <row r="3663" ht="15.75" customHeight="1"/>
    <row r="3664" ht="15.75" customHeight="1"/>
    <row r="3665" ht="15.75" customHeight="1"/>
    <row r="3666" ht="15.75" customHeight="1"/>
    <row r="3667" ht="15.75" customHeight="1"/>
    <row r="3668" ht="15.75" customHeight="1"/>
    <row r="3669" ht="15.75" customHeight="1"/>
    <row r="3670" ht="15.75" customHeight="1"/>
    <row r="3671" ht="15.75" customHeight="1"/>
    <row r="3672" ht="15.75" customHeight="1"/>
    <row r="3673" ht="15.75" customHeight="1"/>
    <row r="3674" ht="15.75" customHeight="1"/>
    <row r="3675" ht="15.75" customHeight="1"/>
    <row r="3676" ht="15.75" customHeight="1"/>
    <row r="3677" ht="15.75" customHeight="1"/>
    <row r="3678" ht="15.75" customHeight="1"/>
    <row r="3679" ht="15.75" customHeight="1"/>
    <row r="3680" ht="15.75" customHeight="1"/>
    <row r="3681" ht="15.75" customHeight="1"/>
    <row r="3682" ht="15.75" customHeight="1"/>
    <row r="3683" ht="15.75" customHeight="1"/>
    <row r="3684" ht="15.75" customHeight="1"/>
    <row r="3685" ht="15.75" customHeight="1"/>
    <row r="3686" ht="15.75" customHeight="1"/>
    <row r="3687" ht="15.75" customHeight="1"/>
    <row r="3688" ht="15.75" customHeight="1"/>
    <row r="3689" ht="15.75" customHeight="1"/>
    <row r="3690" ht="15.75" customHeight="1"/>
    <row r="3691" ht="15.75" customHeight="1"/>
    <row r="3692" ht="15.75" customHeight="1"/>
    <row r="3693" ht="15.75" customHeight="1"/>
    <row r="3694" ht="15.75" customHeight="1"/>
    <row r="3695" ht="15.75" customHeight="1"/>
    <row r="3696" ht="15.75" customHeight="1"/>
    <row r="3697" ht="15.75" customHeight="1"/>
    <row r="3698" ht="15.75" customHeight="1"/>
    <row r="3699" ht="15.75" customHeight="1"/>
    <row r="3700" ht="15.75" customHeight="1"/>
    <row r="3701" ht="15.75" customHeight="1"/>
    <row r="3702" ht="15.75" customHeight="1"/>
    <row r="3703" ht="15.75" customHeight="1"/>
    <row r="3704" ht="15.75" customHeight="1"/>
    <row r="3705" ht="15.75" customHeight="1"/>
    <row r="3706" ht="15.75" customHeight="1"/>
    <row r="3707" ht="15.75" customHeight="1"/>
    <row r="3708" ht="15.75" customHeight="1"/>
    <row r="3709" ht="15.75" customHeight="1"/>
    <row r="3710" ht="15.75" customHeight="1"/>
    <row r="3711" ht="15.75" customHeight="1"/>
    <row r="3712" ht="15.75" customHeight="1"/>
    <row r="3713" ht="15.75" customHeight="1"/>
    <row r="3714" ht="15.75" customHeight="1"/>
    <row r="3715" ht="15.75" customHeight="1"/>
    <row r="3716" ht="15.75" customHeight="1"/>
    <row r="3717" ht="15.75" customHeight="1"/>
    <row r="3718" ht="15.75" customHeight="1"/>
    <row r="3719" ht="15.75" customHeight="1"/>
    <row r="3720" ht="15.75" customHeight="1"/>
    <row r="3721" ht="15.75" customHeight="1"/>
    <row r="3722" ht="15.75" customHeight="1"/>
    <row r="3723" ht="15.75" customHeight="1"/>
    <row r="3724" ht="15.75" customHeight="1"/>
    <row r="3725" ht="15.75" customHeight="1"/>
    <row r="3726" ht="15.75" customHeight="1"/>
    <row r="3727" ht="15.75" customHeight="1"/>
    <row r="3728" ht="15.75" customHeight="1"/>
    <row r="3729" ht="15.75" customHeight="1"/>
    <row r="3730" ht="15.75" customHeight="1"/>
    <row r="3731" ht="15.75" customHeight="1"/>
    <row r="3732" ht="15.75" customHeight="1"/>
    <row r="3733" ht="15.75" customHeight="1"/>
    <row r="3734" ht="15.75" customHeight="1"/>
    <row r="3735" ht="15.75" customHeight="1"/>
    <row r="3736" ht="15.75" customHeight="1"/>
    <row r="3737" ht="15.75" customHeight="1"/>
    <row r="3738" ht="15.75" customHeight="1"/>
    <row r="3739" ht="15.75" customHeight="1"/>
    <row r="3740" ht="15.75" customHeight="1"/>
    <row r="3741" ht="15.75" customHeight="1"/>
    <row r="3742" ht="15.75" customHeight="1"/>
    <row r="3743" ht="15.75" customHeight="1"/>
    <row r="3744" ht="15.75" customHeight="1"/>
    <row r="3745" ht="15.75" customHeight="1"/>
    <row r="3746" ht="15.75" customHeight="1"/>
    <row r="3747" ht="15.75" customHeight="1"/>
    <row r="3748" ht="15.75" customHeight="1"/>
    <row r="3749" ht="15.75" customHeight="1"/>
    <row r="3750" ht="15.75" customHeight="1"/>
    <row r="3751" ht="15.75" customHeight="1"/>
    <row r="3752" ht="15.75" customHeight="1"/>
    <row r="3753" ht="15.75" customHeight="1"/>
    <row r="3754" ht="15.75" customHeight="1"/>
    <row r="3755" ht="15.75" customHeight="1"/>
    <row r="3756" ht="15.75" customHeight="1"/>
    <row r="3757" ht="15.75" customHeight="1"/>
    <row r="3758" ht="15.75" customHeight="1"/>
    <row r="3759" ht="15.75" customHeight="1"/>
    <row r="3760" ht="15.75" customHeight="1"/>
    <row r="3761" ht="15.75" customHeight="1"/>
    <row r="3762" ht="15.75" customHeight="1"/>
    <row r="3763" ht="15.75" customHeight="1"/>
    <row r="3764" ht="15.75" customHeight="1"/>
    <row r="3765" ht="15.75" customHeight="1"/>
    <row r="3766" ht="15.75" customHeight="1"/>
    <row r="3767" ht="15.75" customHeight="1"/>
    <row r="3768" ht="15.75" customHeight="1"/>
    <row r="3769" ht="15.75" customHeight="1"/>
    <row r="3770" ht="15.75" customHeight="1"/>
    <row r="3771" ht="15.75" customHeight="1"/>
    <row r="3772" ht="15.75" customHeight="1"/>
    <row r="3773" ht="15.75" customHeight="1"/>
    <row r="3774" ht="15.75" customHeight="1"/>
    <row r="3775" ht="15.75" customHeight="1"/>
    <row r="3776" ht="15.75" customHeight="1"/>
    <row r="3777" ht="15.75" customHeight="1"/>
    <row r="3778" ht="15.75" customHeight="1"/>
    <row r="3779" ht="15.75" customHeight="1"/>
    <row r="3780" ht="15.75" customHeight="1"/>
    <row r="3781" ht="15.75" customHeight="1"/>
    <row r="3782" ht="15.75" customHeight="1"/>
    <row r="3783" ht="15.75" customHeight="1"/>
    <row r="3784" ht="15.75" customHeight="1"/>
    <row r="3785" ht="15.75" customHeight="1"/>
    <row r="3786" ht="15.75" customHeight="1"/>
    <row r="3787" ht="15.75" customHeight="1"/>
    <row r="3788" ht="15.75" customHeight="1"/>
    <row r="3789" ht="15.75" customHeight="1"/>
    <row r="3790" ht="15.75" customHeight="1"/>
    <row r="3791" ht="15.75" customHeight="1"/>
    <row r="3792" ht="15.75" customHeight="1"/>
    <row r="3793" ht="15.75" customHeight="1"/>
    <row r="3794" ht="15.75" customHeight="1"/>
    <row r="3795" ht="15.75" customHeight="1"/>
    <row r="3796" ht="15.75" customHeight="1"/>
    <row r="3797" ht="15.75" customHeight="1"/>
    <row r="3798" ht="15.75" customHeight="1"/>
    <row r="3799" ht="15.75" customHeight="1"/>
    <row r="3800" ht="15.75" customHeight="1"/>
    <row r="3801" ht="15.75" customHeight="1"/>
    <row r="3802" ht="15.75" customHeight="1"/>
    <row r="3803" ht="15.75" customHeight="1"/>
    <row r="3804" ht="15.75" customHeight="1"/>
    <row r="3805" ht="15.75" customHeight="1"/>
    <row r="3806" ht="15.75" customHeight="1"/>
    <row r="3807" ht="15.75" customHeight="1"/>
    <row r="3808" ht="15.75" customHeight="1"/>
    <row r="3809" ht="15.75" customHeight="1"/>
    <row r="3810" ht="15.75" customHeight="1"/>
    <row r="3811" ht="15.75" customHeight="1"/>
    <row r="3812" ht="15.75" customHeight="1"/>
    <row r="3813" ht="15.75" customHeight="1"/>
    <row r="3814" ht="15.75" customHeight="1"/>
    <row r="3815" ht="15.75" customHeight="1"/>
    <row r="3816" ht="15.75" customHeight="1"/>
    <row r="3817" ht="15.75" customHeight="1"/>
    <row r="3818" ht="15.75" customHeight="1"/>
    <row r="3819" ht="15.75" customHeight="1"/>
    <row r="3820" ht="15.75" customHeight="1"/>
    <row r="3821" ht="15.75" customHeight="1"/>
    <row r="3822" ht="15.75" customHeight="1"/>
    <row r="3823" ht="15.75" customHeight="1"/>
    <row r="3824" ht="15.75" customHeight="1"/>
    <row r="3825" ht="15.75" customHeight="1"/>
    <row r="3826" ht="15.75" customHeight="1"/>
    <row r="3827" ht="15.75" customHeight="1"/>
    <row r="3828" ht="15.75" customHeight="1"/>
    <row r="3829" ht="15.75" customHeight="1"/>
    <row r="3830" ht="15.75" customHeight="1"/>
    <row r="3831" ht="15.75" customHeight="1"/>
    <row r="3832" ht="15.75" customHeight="1"/>
    <row r="3833" ht="15.75" customHeight="1"/>
    <row r="3834" ht="15.75" customHeight="1"/>
    <row r="3835" ht="15.75" customHeight="1"/>
    <row r="3836" ht="15.75" customHeight="1"/>
    <row r="3837" ht="15.75" customHeight="1"/>
    <row r="3838" ht="15.75" customHeight="1"/>
    <row r="3839" ht="15.75" customHeight="1"/>
    <row r="3840" ht="15.75" customHeight="1"/>
    <row r="3841" ht="15.75" customHeight="1"/>
    <row r="3842" ht="15.75" customHeight="1"/>
    <row r="3843" ht="15.75" customHeight="1"/>
    <row r="3844" ht="15.75" customHeight="1"/>
    <row r="3845" ht="15.75" customHeight="1"/>
    <row r="3846" ht="15.75" customHeight="1"/>
    <row r="3847" ht="15.75" customHeight="1"/>
    <row r="3848" ht="15.75" customHeight="1"/>
    <row r="3849" ht="15.75" customHeight="1"/>
    <row r="3850" ht="15.75" customHeight="1"/>
    <row r="3851" ht="15.75" customHeight="1"/>
    <row r="3852" ht="15.75" customHeight="1"/>
    <row r="3853" ht="15.75" customHeight="1"/>
    <row r="3854" ht="15.75" customHeight="1"/>
    <row r="3855" ht="15.75" customHeight="1"/>
    <row r="3856" ht="15.75" customHeight="1"/>
    <row r="3857" ht="15.75" customHeight="1"/>
    <row r="3858" ht="15.75" customHeight="1"/>
    <row r="3859" ht="15.75" customHeight="1"/>
    <row r="3860" ht="15.75" customHeight="1"/>
    <row r="3861" ht="15.75" customHeight="1"/>
    <row r="3862" ht="15.75" customHeight="1"/>
    <row r="3863" ht="15.75" customHeight="1"/>
    <row r="3864" ht="15.75" customHeight="1"/>
    <row r="3865" ht="15.75" customHeight="1"/>
    <row r="3866" ht="15.75" customHeight="1"/>
    <row r="3867" ht="15.75" customHeight="1"/>
    <row r="3868" ht="15.75" customHeight="1"/>
    <row r="3869" ht="15.75" customHeight="1"/>
    <row r="3870" ht="15.75" customHeight="1"/>
    <row r="3871" ht="15.75" customHeight="1"/>
    <row r="3872" ht="15.75" customHeight="1"/>
    <row r="3873" ht="15.75" customHeight="1"/>
    <row r="3874" ht="15.75" customHeight="1"/>
    <row r="3875" ht="15.75" customHeight="1"/>
    <row r="3876" ht="15.75" customHeight="1"/>
    <row r="3877" ht="15.75" customHeight="1"/>
    <row r="3878" ht="15.75" customHeight="1"/>
    <row r="3879" ht="15.75" customHeight="1"/>
    <row r="3880" ht="15.75" customHeight="1"/>
    <row r="3881" ht="15.75" customHeight="1"/>
    <row r="3882" ht="15.75" customHeight="1"/>
    <row r="3883" ht="15.75" customHeight="1"/>
    <row r="3884" ht="15.75" customHeight="1"/>
    <row r="3885" ht="15.75" customHeight="1"/>
    <row r="3886" ht="15.75" customHeight="1"/>
    <row r="3887" ht="15.75" customHeight="1"/>
    <row r="3888" ht="15.75" customHeight="1"/>
    <row r="3889" ht="15.75" customHeight="1"/>
    <row r="3890" ht="15.75" customHeight="1"/>
    <row r="3891" ht="15.75" customHeight="1"/>
    <row r="3892" ht="15.75" customHeight="1"/>
    <row r="3893" ht="15.75" customHeight="1"/>
    <row r="3894" ht="15.75" customHeight="1"/>
    <row r="3895" ht="15.75" customHeight="1"/>
    <row r="3896" ht="15.75" customHeight="1"/>
    <row r="3897" ht="15.75" customHeight="1"/>
    <row r="3898" ht="15.75" customHeight="1"/>
    <row r="3899" ht="15.75" customHeight="1"/>
    <row r="3900" ht="15.75" customHeight="1"/>
    <row r="3901" ht="15.75" customHeight="1"/>
    <row r="3902" ht="15.75" customHeight="1"/>
    <row r="3903" ht="15.75" customHeight="1"/>
    <row r="3904" ht="15.75" customHeight="1"/>
    <row r="3905" ht="15.75" customHeight="1"/>
    <row r="3906" ht="15.75" customHeight="1"/>
    <row r="3907" ht="15.75" customHeight="1"/>
    <row r="3908" ht="15.75" customHeight="1"/>
    <row r="3909" ht="15.75" customHeight="1"/>
    <row r="3910" ht="15.75" customHeight="1"/>
    <row r="3911" ht="15.75" customHeight="1"/>
    <row r="3912" ht="15.75" customHeight="1"/>
    <row r="3913" ht="15.75" customHeight="1"/>
    <row r="3914" ht="15.75" customHeight="1"/>
    <row r="3915" ht="15.75" customHeight="1"/>
    <row r="3916" ht="15.75" customHeight="1"/>
    <row r="3917" ht="15.75" customHeight="1"/>
    <row r="3918" ht="15.75" customHeight="1"/>
    <row r="3919" ht="15.75" customHeight="1"/>
    <row r="3920" ht="15.75" customHeight="1"/>
    <row r="3921" ht="15.75" customHeight="1"/>
    <row r="3922" ht="15.75" customHeight="1"/>
    <row r="3923" ht="15.75" customHeight="1"/>
    <row r="3924" ht="15.75" customHeight="1"/>
    <row r="3925" ht="15.75" customHeight="1"/>
    <row r="3926" ht="15.75" customHeight="1"/>
    <row r="3927" ht="15.75" customHeight="1"/>
    <row r="3928" ht="15.75" customHeight="1"/>
    <row r="3929" ht="15.75" customHeight="1"/>
    <row r="3930" ht="15.75" customHeight="1"/>
    <row r="3931" ht="15.75" customHeight="1"/>
    <row r="3932" ht="15.75" customHeight="1"/>
    <row r="3933" ht="15.75" customHeight="1"/>
    <row r="3934" ht="15.75" customHeight="1"/>
    <row r="3935" ht="15.75" customHeight="1"/>
    <row r="3936" ht="15.75" customHeight="1"/>
    <row r="3937" ht="15.75" customHeight="1"/>
    <row r="3938" ht="15.75" customHeight="1"/>
    <row r="3939" ht="15.75" customHeight="1"/>
    <row r="3940" ht="15.75" customHeight="1"/>
    <row r="3941" ht="15.75" customHeight="1"/>
    <row r="3942" ht="15.75" customHeight="1"/>
    <row r="3943" ht="15.75" customHeight="1"/>
    <row r="3944" ht="15.75" customHeight="1"/>
    <row r="3945" ht="15.75" customHeight="1"/>
    <row r="3946" ht="15.75" customHeight="1"/>
    <row r="3947" ht="15.75" customHeight="1"/>
    <row r="3948" ht="15.75" customHeight="1"/>
    <row r="3949" ht="15.75" customHeight="1"/>
    <row r="3950" ht="15.75" customHeight="1"/>
    <row r="3951" ht="15.75" customHeight="1"/>
    <row r="3952" ht="15.75" customHeight="1"/>
    <row r="3953" ht="15.75" customHeight="1"/>
    <row r="3954" ht="15.75" customHeight="1"/>
    <row r="3955" ht="15.75" customHeight="1"/>
    <row r="3956" ht="15.75" customHeight="1"/>
    <row r="3957" ht="15.75" customHeight="1"/>
    <row r="3958" ht="15.75" customHeight="1"/>
    <row r="3959" ht="15.75" customHeight="1"/>
    <row r="3960" ht="15.75" customHeight="1"/>
    <row r="3961" ht="15.75" customHeight="1"/>
    <row r="3962" ht="15.75" customHeight="1"/>
    <row r="3963" ht="15.75" customHeight="1"/>
    <row r="3964" ht="15.75" customHeight="1"/>
    <row r="3965" ht="15.75" customHeight="1"/>
    <row r="3966" ht="15.75" customHeight="1"/>
    <row r="3967" ht="15.75" customHeight="1"/>
    <row r="3968" ht="15.75" customHeight="1"/>
    <row r="3969" ht="15.75" customHeight="1"/>
    <row r="3970" ht="15.75" customHeight="1"/>
    <row r="3971" ht="15.75" customHeight="1"/>
    <row r="3972" ht="15.75" customHeight="1"/>
    <row r="3973" ht="15.75" customHeight="1"/>
    <row r="3974" ht="15.75" customHeight="1"/>
    <row r="3975" ht="15.75" customHeight="1"/>
    <row r="3976" ht="15.75" customHeight="1"/>
    <row r="3977" ht="15.75" customHeight="1"/>
    <row r="3978" ht="15.75" customHeight="1"/>
    <row r="3979" ht="15.75" customHeight="1"/>
    <row r="3980" ht="15.75" customHeight="1"/>
    <row r="3981" ht="15.75" customHeight="1"/>
    <row r="3982" ht="15.75" customHeight="1"/>
    <row r="3983" ht="15.75" customHeight="1"/>
    <row r="3984" ht="15.75" customHeight="1"/>
    <row r="3985" ht="15.75" customHeight="1"/>
    <row r="3986" ht="15.75" customHeight="1"/>
    <row r="3987" ht="15.75" customHeight="1"/>
    <row r="3988" ht="15.75" customHeight="1"/>
    <row r="3989" ht="15.75" customHeight="1"/>
    <row r="3990" ht="15.75" customHeight="1"/>
    <row r="3991" ht="15.75" customHeight="1"/>
    <row r="3992" ht="15.75" customHeight="1"/>
    <row r="3993" ht="15.75" customHeight="1"/>
    <row r="3994" ht="15.75" customHeight="1"/>
    <row r="3995" ht="15.75" customHeight="1"/>
    <row r="3996" ht="15.75" customHeight="1"/>
    <row r="3997" ht="15.75" customHeight="1"/>
    <row r="3998" ht="15.75" customHeight="1"/>
    <row r="3999" ht="15.75" customHeight="1"/>
    <row r="4000" ht="15.75" customHeight="1"/>
    <row r="4001" ht="15.75" customHeight="1"/>
    <row r="4002" ht="15.75" customHeight="1"/>
    <row r="4003" ht="15.75" customHeight="1"/>
    <row r="4004" ht="15.75" customHeight="1"/>
    <row r="4005" ht="15.75" customHeight="1"/>
    <row r="4006" ht="15.75" customHeight="1"/>
    <row r="4007" ht="15.75" customHeight="1"/>
    <row r="4008" ht="15.75" customHeight="1"/>
    <row r="4009" ht="15.75" customHeight="1"/>
    <row r="4010" ht="15.75" customHeight="1"/>
    <row r="4011" ht="15.75" customHeight="1"/>
    <row r="4012" ht="15.75" customHeight="1"/>
    <row r="4013" ht="15.75" customHeight="1"/>
    <row r="4014" ht="15.75" customHeight="1"/>
    <row r="4015" ht="15.75" customHeight="1"/>
    <row r="4016" ht="15.75" customHeight="1"/>
    <row r="4017" ht="15.75" customHeight="1"/>
    <row r="4018" ht="15.75" customHeight="1"/>
    <row r="4019" ht="15.75" customHeight="1"/>
    <row r="4020" ht="15.75" customHeight="1"/>
    <row r="4021" ht="15.75" customHeight="1"/>
    <row r="4022" ht="15.75" customHeight="1"/>
    <row r="4023" ht="15.75" customHeight="1"/>
    <row r="4024" ht="15.75" customHeight="1"/>
    <row r="4025" ht="15.75" customHeight="1"/>
    <row r="4026" ht="15.75" customHeight="1"/>
    <row r="4027" ht="15.75" customHeight="1"/>
    <row r="4028" ht="15.75" customHeight="1"/>
    <row r="4029" ht="15.75" customHeight="1"/>
    <row r="4030" ht="15.75" customHeight="1"/>
    <row r="4031" ht="15.75" customHeight="1"/>
    <row r="4032" ht="15.75" customHeight="1"/>
    <row r="4033" ht="15.75" customHeight="1"/>
    <row r="4034" ht="15.75" customHeight="1"/>
    <row r="4035" ht="15.75" customHeight="1"/>
    <row r="4036" ht="15.75" customHeight="1"/>
    <row r="4037" ht="15.75" customHeight="1"/>
    <row r="4038" ht="15.75" customHeight="1"/>
    <row r="4039" ht="15.75" customHeight="1"/>
    <row r="4040" ht="15.75" customHeight="1"/>
    <row r="4041" ht="15.75" customHeight="1"/>
    <row r="4042" ht="15.75" customHeight="1"/>
    <row r="4043" ht="15.75" customHeight="1"/>
    <row r="4044" ht="15.75" customHeight="1"/>
    <row r="4045" ht="15.75" customHeight="1"/>
    <row r="4046" ht="15.75" customHeight="1"/>
    <row r="4047" ht="15.75" customHeight="1"/>
    <row r="4048" ht="15.75" customHeight="1"/>
    <row r="4049" ht="15.75" customHeight="1"/>
    <row r="4050" ht="15.75" customHeight="1"/>
    <row r="4051" ht="15.75" customHeight="1"/>
    <row r="4052" ht="15.75" customHeight="1"/>
    <row r="4053" ht="15.75" customHeight="1"/>
    <row r="4054" ht="15.75" customHeight="1"/>
    <row r="4055" ht="15.75" customHeight="1"/>
    <row r="4056" ht="15.75" customHeight="1"/>
    <row r="4057" ht="15.75" customHeight="1"/>
    <row r="4058" ht="15.75" customHeight="1"/>
    <row r="4059" ht="15.75" customHeight="1"/>
    <row r="4060" ht="15.75" customHeight="1"/>
    <row r="4061" ht="15.75" customHeight="1"/>
    <row r="4062" ht="15.75" customHeight="1"/>
    <row r="4063" ht="15.75" customHeight="1"/>
    <row r="4064" ht="15.75" customHeight="1"/>
    <row r="4065" ht="15.75" customHeight="1"/>
    <row r="4066" ht="15.75" customHeight="1"/>
    <row r="4067" ht="15.75" customHeight="1"/>
    <row r="4068" ht="15.75" customHeight="1"/>
    <row r="4069" ht="15.75" customHeight="1"/>
    <row r="4070" ht="15.75" customHeight="1"/>
    <row r="4071" ht="15.75" customHeight="1"/>
    <row r="4072" ht="15.75" customHeight="1"/>
    <row r="4073" ht="15.75" customHeight="1"/>
    <row r="4074" ht="15.75" customHeight="1"/>
    <row r="4075" ht="15.75" customHeight="1"/>
    <row r="4076" ht="15.75" customHeight="1"/>
    <row r="4077" ht="15.75" customHeight="1"/>
    <row r="4078" ht="15.75" customHeight="1"/>
    <row r="4079" ht="15.75" customHeight="1"/>
    <row r="4080" ht="15.75" customHeight="1"/>
    <row r="4081" ht="15.75" customHeight="1"/>
    <row r="4082" ht="15.75" customHeight="1"/>
    <row r="4083" ht="15.75" customHeight="1"/>
    <row r="4084" ht="15.75" customHeight="1"/>
    <row r="4085" ht="15.75" customHeight="1"/>
    <row r="4086" ht="15.75" customHeight="1"/>
    <row r="4087" ht="15.75" customHeight="1"/>
    <row r="4088" ht="15.75" customHeight="1"/>
    <row r="4089" ht="15.75" customHeight="1"/>
    <row r="4090" ht="15.75" customHeight="1"/>
    <row r="4091" ht="15.75" customHeight="1"/>
    <row r="4092" ht="15.75" customHeight="1"/>
    <row r="4093" ht="15.75" customHeight="1"/>
    <row r="4094" ht="15.75" customHeight="1"/>
    <row r="4095" ht="15.75" customHeight="1"/>
    <row r="4096" ht="15.75" customHeight="1"/>
    <row r="4097" ht="15.75" customHeight="1"/>
    <row r="4098" ht="15.75" customHeight="1"/>
    <row r="4099" ht="15.75" customHeight="1"/>
    <row r="4100" ht="15.75" customHeight="1"/>
    <row r="4101" ht="15.75" customHeight="1"/>
    <row r="4102" ht="15.75" customHeight="1"/>
    <row r="4103" ht="15.75" customHeight="1"/>
    <row r="4104" ht="15.75" customHeight="1"/>
    <row r="4105" ht="15.75" customHeight="1"/>
    <row r="4106" ht="15.75" customHeight="1"/>
    <row r="4107" ht="15.75" customHeight="1"/>
    <row r="4108" ht="15.75" customHeight="1"/>
    <row r="4109" ht="15.75" customHeight="1"/>
    <row r="4110" ht="15.75" customHeight="1"/>
    <row r="4111" ht="15.75" customHeight="1"/>
    <row r="4112" ht="15.75" customHeight="1"/>
    <row r="4113" ht="15.75" customHeight="1"/>
    <row r="4114" ht="15.75" customHeight="1"/>
    <row r="4115" ht="15.75" customHeight="1"/>
    <row r="4116" ht="15.75" customHeight="1"/>
    <row r="4117" ht="15.75" customHeight="1"/>
    <row r="4118" ht="15.75" customHeight="1"/>
    <row r="4119" ht="15.75" customHeight="1"/>
    <row r="4120" ht="15.75" customHeight="1"/>
    <row r="4121" ht="15.75" customHeight="1"/>
    <row r="4122" ht="15.75" customHeight="1"/>
    <row r="4123" ht="15.75" customHeight="1"/>
    <row r="4124" ht="15.75" customHeight="1"/>
    <row r="4125" ht="15.75" customHeight="1"/>
    <row r="4126" ht="15.75" customHeight="1"/>
    <row r="4127" ht="15.75" customHeight="1"/>
    <row r="4128" ht="15.75" customHeight="1"/>
    <row r="4129" ht="15.75" customHeight="1"/>
    <row r="4130" ht="15.75" customHeight="1"/>
    <row r="4131" ht="15.75" customHeight="1"/>
    <row r="4132" ht="15.75" customHeight="1"/>
    <row r="4133" ht="15.75" customHeight="1"/>
    <row r="4134" ht="15.75" customHeight="1"/>
    <row r="4135" ht="15.75" customHeight="1"/>
    <row r="4136" ht="15.75" customHeight="1"/>
    <row r="4137" ht="15.75" customHeight="1"/>
    <row r="4138" ht="15.75" customHeight="1"/>
    <row r="4139" ht="15.75" customHeight="1"/>
    <row r="4140" ht="15.75" customHeight="1"/>
    <row r="4141" ht="15.75" customHeight="1"/>
    <row r="4142" ht="15.75" customHeight="1"/>
    <row r="4143" ht="15.75" customHeight="1"/>
    <row r="4144" ht="15.75" customHeight="1"/>
    <row r="4145" ht="15.75" customHeight="1"/>
    <row r="4146" ht="15.75" customHeight="1"/>
    <row r="4147" ht="15.75" customHeight="1"/>
    <row r="4148" ht="15.75" customHeight="1"/>
    <row r="4149" ht="15.75" customHeight="1"/>
    <row r="4150" ht="15.75" customHeight="1"/>
    <row r="4151" ht="15.75" customHeight="1"/>
    <row r="4152" ht="15.75" customHeight="1"/>
    <row r="4153" ht="15.75" customHeight="1"/>
    <row r="4154" ht="15.75" customHeight="1"/>
    <row r="4155" ht="15.75" customHeight="1"/>
    <row r="4156" ht="15.75" customHeight="1"/>
    <row r="4157" ht="15.75" customHeight="1"/>
    <row r="4158" ht="15.75" customHeight="1"/>
    <row r="4159" ht="15.75" customHeight="1"/>
    <row r="4160" ht="15.75" customHeight="1"/>
    <row r="4161" ht="15.75" customHeight="1"/>
    <row r="4162" ht="15.75" customHeight="1"/>
    <row r="4163" ht="15.75" customHeight="1"/>
    <row r="4164" ht="15.75" customHeight="1"/>
    <row r="4165" ht="15.75" customHeight="1"/>
    <row r="4166" ht="15.75" customHeight="1"/>
    <row r="4167" ht="15.75" customHeight="1"/>
    <row r="4168" ht="15.75" customHeight="1"/>
    <row r="4169" ht="15.75" customHeight="1"/>
    <row r="4170" ht="15.75" customHeight="1"/>
    <row r="4171" ht="15.75" customHeight="1"/>
    <row r="4172" ht="15.75" customHeight="1"/>
    <row r="4173" ht="15.75" customHeight="1"/>
    <row r="4174" ht="15.75" customHeight="1"/>
    <row r="4175" ht="15.75" customHeight="1"/>
    <row r="4176" ht="15.75" customHeight="1"/>
    <row r="4177" ht="15.75" customHeight="1"/>
    <row r="4178" ht="15.75" customHeight="1"/>
    <row r="4179" ht="15.75" customHeight="1"/>
    <row r="4180" ht="15.75" customHeight="1"/>
    <row r="4181" ht="15.75" customHeight="1"/>
    <row r="4182" ht="15.75" customHeight="1"/>
    <row r="4183" ht="15.75" customHeight="1"/>
    <row r="4184" ht="15.75" customHeight="1"/>
    <row r="4185" ht="15.75" customHeight="1"/>
    <row r="4186" ht="15.75" customHeight="1"/>
    <row r="4187" ht="15.75" customHeight="1"/>
    <row r="4188" ht="15.75" customHeight="1"/>
    <row r="4189" ht="15.75" customHeight="1"/>
    <row r="4190" ht="15.75" customHeight="1"/>
    <row r="4191" ht="15.75" customHeight="1"/>
    <row r="4192" ht="15.75" customHeight="1"/>
    <row r="4193" ht="15.75" customHeight="1"/>
    <row r="4194" ht="15.75" customHeight="1"/>
    <row r="4195" ht="15.75" customHeight="1"/>
    <row r="4196" ht="15.75" customHeight="1"/>
    <row r="4197" ht="15.75" customHeight="1"/>
    <row r="4198" ht="15.75" customHeight="1"/>
    <row r="4199" ht="15.75" customHeight="1"/>
    <row r="4200" ht="15.75" customHeight="1"/>
    <row r="4201" ht="15.75" customHeight="1"/>
    <row r="4202" ht="15.75" customHeight="1"/>
    <row r="4203" ht="15.75" customHeight="1"/>
    <row r="4204" ht="15.75" customHeight="1"/>
    <row r="4205" ht="15.75" customHeight="1"/>
    <row r="4206" ht="15.75" customHeight="1"/>
    <row r="4207" ht="15.75" customHeight="1"/>
    <row r="4208" ht="15.75" customHeight="1"/>
    <row r="4209" ht="15.75" customHeight="1"/>
    <row r="4210" ht="15.75" customHeight="1"/>
    <row r="4211" ht="15.75" customHeight="1"/>
    <row r="4212" ht="15.75" customHeight="1"/>
    <row r="4213" ht="15.75" customHeight="1"/>
    <row r="4214" ht="15.75" customHeight="1"/>
    <row r="4215" ht="15.75" customHeight="1"/>
    <row r="4216" ht="15.75" customHeight="1"/>
    <row r="4217" ht="15.75" customHeight="1"/>
    <row r="4218" ht="15.75" customHeight="1"/>
    <row r="4219" ht="15.75" customHeight="1"/>
    <row r="4220" ht="15.75" customHeight="1"/>
    <row r="4221" ht="15.75" customHeight="1"/>
    <row r="4222" ht="15.75" customHeight="1"/>
    <row r="4223" ht="15.75" customHeight="1"/>
    <row r="4224" ht="15.75" customHeight="1"/>
    <row r="4225" ht="15.75" customHeight="1"/>
    <row r="4226" ht="15.75" customHeight="1"/>
    <row r="4227" ht="15.75" customHeight="1"/>
    <row r="4228" ht="15.75" customHeight="1"/>
    <row r="4229" ht="15.75" customHeight="1"/>
    <row r="4230" ht="15.75" customHeight="1"/>
    <row r="4231" ht="15.75" customHeight="1"/>
    <row r="4232" ht="15.75" customHeight="1"/>
    <row r="4233" ht="15.75" customHeight="1"/>
    <row r="4234" ht="15.75" customHeight="1"/>
    <row r="4235" ht="15.75" customHeight="1"/>
    <row r="4236" ht="15.75" customHeight="1"/>
    <row r="4237" ht="15.75" customHeight="1"/>
    <row r="4238" ht="15.75" customHeight="1"/>
    <row r="4239" ht="15.75" customHeight="1"/>
    <row r="4240" ht="15.75" customHeight="1"/>
    <row r="4241" ht="15.75" customHeight="1"/>
    <row r="4242" ht="15.75" customHeight="1"/>
    <row r="4243" ht="15.75" customHeight="1"/>
    <row r="4244" ht="15.75" customHeight="1"/>
    <row r="4245" ht="15.75" customHeight="1"/>
    <row r="4246" ht="15.75" customHeight="1"/>
    <row r="4247" ht="15.75" customHeight="1"/>
    <row r="4248" ht="15.75" customHeight="1"/>
    <row r="4249" ht="15.75" customHeight="1"/>
    <row r="4250" ht="15.75" customHeight="1"/>
    <row r="4251" ht="15.75" customHeight="1"/>
    <row r="4252" ht="15.75" customHeight="1"/>
    <row r="4253" ht="15.75" customHeight="1"/>
    <row r="4254" ht="15.75" customHeight="1"/>
    <row r="4255" ht="15.75" customHeight="1"/>
    <row r="4256" ht="15.75" customHeight="1"/>
    <row r="4257" ht="15.75" customHeight="1"/>
    <row r="4258" ht="15.75" customHeight="1"/>
    <row r="4259" ht="15.75" customHeight="1"/>
    <row r="4260" ht="15.75" customHeight="1"/>
    <row r="4261" ht="15.75" customHeight="1"/>
    <row r="4262" ht="15.75" customHeight="1"/>
    <row r="4263" ht="15.75" customHeight="1"/>
    <row r="4264" ht="15.75" customHeight="1"/>
    <row r="4265" ht="15.75" customHeight="1"/>
    <row r="4266" ht="15.75" customHeight="1"/>
    <row r="4267" ht="15.75" customHeight="1"/>
    <row r="4268" ht="15.75" customHeight="1"/>
    <row r="4269" ht="15.75" customHeight="1"/>
    <row r="4270" ht="15.75" customHeight="1"/>
    <row r="4271" ht="15.75" customHeight="1"/>
    <row r="4272" ht="15.75" customHeight="1"/>
    <row r="4273" ht="15.75" customHeight="1"/>
    <row r="4274" ht="15.75" customHeight="1"/>
    <row r="4275" ht="15.75" customHeight="1"/>
    <row r="4276" ht="15.75" customHeight="1"/>
    <row r="4277" ht="15.75" customHeight="1"/>
    <row r="4278" ht="15.75" customHeight="1"/>
    <row r="4279" ht="15.75" customHeight="1"/>
    <row r="4280" ht="15.75" customHeight="1"/>
    <row r="4281" ht="15.75" customHeight="1"/>
    <row r="4282" ht="15.75" customHeight="1"/>
    <row r="4283" ht="15.75" customHeight="1"/>
    <row r="4284" ht="15.75" customHeight="1"/>
    <row r="4285" ht="15.75" customHeight="1"/>
    <row r="4286" ht="15.75" customHeight="1"/>
    <row r="4287" ht="15.75" customHeight="1"/>
    <row r="4288" ht="15.75" customHeight="1"/>
    <row r="4289" ht="15.75" customHeight="1"/>
    <row r="4290" ht="15.75" customHeight="1"/>
    <row r="4291" ht="15.75" customHeight="1"/>
    <row r="4292" ht="15.75" customHeight="1"/>
    <row r="4293" ht="15.75" customHeight="1"/>
    <row r="4294" ht="15.75" customHeight="1"/>
    <row r="4295" ht="15.75" customHeight="1"/>
    <row r="4296" ht="15.75" customHeight="1"/>
    <row r="4297" ht="15.75" customHeight="1"/>
    <row r="4298" ht="15.75" customHeight="1"/>
    <row r="4299" ht="15.75" customHeight="1"/>
    <row r="4300" ht="15.75" customHeight="1"/>
    <row r="4301" ht="15.75" customHeight="1"/>
    <row r="4302" ht="15.75" customHeight="1"/>
    <row r="4303" ht="15.75" customHeight="1"/>
    <row r="4304" ht="15.75" customHeight="1"/>
    <row r="4305" ht="15.75" customHeight="1"/>
    <row r="4306" ht="15.75" customHeight="1"/>
    <row r="4307" ht="15.75" customHeight="1"/>
    <row r="4308" ht="15.75" customHeight="1"/>
    <row r="4309" ht="15.75" customHeight="1"/>
    <row r="4310" ht="15.75" customHeight="1"/>
    <row r="4311" ht="15.75" customHeight="1"/>
    <row r="4312" ht="15.75" customHeight="1"/>
    <row r="4313" ht="15.75" customHeight="1"/>
    <row r="4314" ht="15.75" customHeight="1"/>
    <row r="4315" ht="15.75" customHeight="1"/>
    <row r="4316" ht="15.75" customHeight="1"/>
    <row r="4317" ht="15.75" customHeight="1"/>
    <row r="4318" ht="15.75" customHeight="1"/>
    <row r="4319" ht="15.75" customHeight="1"/>
    <row r="4320" ht="15.75" customHeight="1"/>
    <row r="4321" ht="15.75" customHeight="1"/>
    <row r="4322" ht="15.75" customHeight="1"/>
    <row r="4323" ht="15.75" customHeight="1"/>
    <row r="4324" ht="15.75" customHeight="1"/>
    <row r="4325" ht="15.75" customHeight="1"/>
    <row r="4326" ht="15.75" customHeight="1"/>
    <row r="4327" ht="15.75" customHeight="1"/>
    <row r="4328" ht="15.75" customHeight="1"/>
    <row r="4329" ht="15.75" customHeight="1"/>
    <row r="4330" ht="15.75" customHeight="1"/>
    <row r="4331" ht="15.75" customHeight="1"/>
    <row r="4332" ht="15.75" customHeight="1"/>
    <row r="4333" ht="15.75" customHeight="1"/>
    <row r="4334" ht="15.75" customHeight="1"/>
    <row r="4335" ht="15.75" customHeight="1"/>
    <row r="4336" ht="15.75" customHeight="1"/>
    <row r="4337" ht="15.75" customHeight="1"/>
    <row r="4338" ht="15.75" customHeight="1"/>
    <row r="4339" ht="15.75" customHeight="1"/>
    <row r="4340" ht="15.75" customHeight="1"/>
    <row r="4341" ht="15.75" customHeight="1"/>
    <row r="4342" ht="15.75" customHeight="1"/>
    <row r="4343" ht="15.75" customHeight="1"/>
    <row r="4344" ht="15.75" customHeight="1"/>
    <row r="4345" ht="15.75" customHeight="1"/>
    <row r="4346" ht="15.75" customHeight="1"/>
    <row r="4347" ht="15.75" customHeight="1"/>
    <row r="4348" ht="15.75" customHeight="1"/>
    <row r="4349" ht="15.75" customHeight="1"/>
    <row r="4350" ht="15.75" customHeight="1"/>
    <row r="4351" ht="15.75" customHeight="1"/>
    <row r="4352" ht="15.75" customHeight="1"/>
    <row r="4353" ht="15.75" customHeight="1"/>
    <row r="4354" ht="15.75" customHeight="1"/>
    <row r="4355" ht="15.75" customHeight="1"/>
    <row r="4356" ht="15.75" customHeight="1"/>
    <row r="4357" ht="15.75" customHeight="1"/>
    <row r="4358" ht="15.75" customHeight="1"/>
    <row r="4359" ht="15.75" customHeight="1"/>
    <row r="4360" ht="15.75" customHeight="1"/>
    <row r="4361" ht="15.75" customHeight="1"/>
    <row r="4362" ht="15.75" customHeight="1"/>
    <row r="4363" ht="15.75" customHeight="1"/>
    <row r="4364" ht="15.75" customHeight="1"/>
    <row r="4365" ht="15.75" customHeight="1"/>
    <row r="4366" ht="15.75" customHeight="1"/>
    <row r="4367" ht="15.75" customHeight="1"/>
    <row r="4368" ht="15.75" customHeight="1"/>
    <row r="4369" ht="15.75" customHeight="1"/>
    <row r="4370" ht="15.75" customHeight="1"/>
    <row r="4371" ht="15.75" customHeight="1"/>
    <row r="4372" ht="15.75" customHeight="1"/>
    <row r="4373" ht="15.75" customHeight="1"/>
    <row r="4374" ht="15.75" customHeight="1"/>
    <row r="4375" ht="15.75" customHeight="1"/>
    <row r="4376" ht="15.75" customHeight="1"/>
    <row r="4377" ht="15.75" customHeight="1"/>
    <row r="4378" ht="15.75" customHeight="1"/>
    <row r="4379" ht="15.75" customHeight="1"/>
    <row r="4380" ht="15.75" customHeight="1"/>
    <row r="4381" ht="15.75" customHeight="1"/>
    <row r="4382" ht="15.75" customHeight="1"/>
    <row r="4383" ht="15.75" customHeight="1"/>
    <row r="4384" ht="15.75" customHeight="1"/>
    <row r="4385" ht="15.75" customHeight="1"/>
    <row r="4386" ht="15.75" customHeight="1"/>
    <row r="4387" ht="15.75" customHeight="1"/>
    <row r="4388" ht="15.75" customHeight="1"/>
    <row r="4389" ht="15.75" customHeight="1"/>
    <row r="4390" ht="15.75" customHeight="1"/>
    <row r="4391" ht="15.75" customHeight="1"/>
    <row r="4392" ht="15.75" customHeight="1"/>
    <row r="4393" ht="15.75" customHeight="1"/>
    <row r="4394" ht="15.75" customHeight="1"/>
    <row r="4395" ht="15.75" customHeight="1"/>
    <row r="4396" ht="15.75" customHeight="1"/>
    <row r="4397" ht="15.75" customHeight="1"/>
    <row r="4398" ht="15.75" customHeight="1"/>
    <row r="4399" ht="15.75" customHeight="1"/>
    <row r="4400" ht="15.75" customHeight="1"/>
    <row r="4401" ht="15.75" customHeight="1"/>
    <row r="4402" ht="15.75" customHeight="1"/>
    <row r="4403" ht="15.75" customHeight="1"/>
    <row r="4404" ht="15.75" customHeight="1"/>
    <row r="4405" ht="15.75" customHeight="1"/>
    <row r="4406" ht="15.75" customHeight="1"/>
    <row r="4407" ht="15.75" customHeight="1"/>
    <row r="4408" ht="15.75" customHeight="1"/>
    <row r="4409" ht="15.75" customHeight="1"/>
    <row r="4410" ht="15.75" customHeight="1"/>
    <row r="4411" ht="15.75" customHeight="1"/>
    <row r="4412" ht="15.75" customHeight="1"/>
    <row r="4413" ht="15.75" customHeight="1"/>
    <row r="4414" ht="15.75" customHeight="1"/>
    <row r="4415" ht="15.75" customHeight="1"/>
    <row r="4416" ht="15.75" customHeight="1"/>
    <row r="4417" ht="15.75" customHeight="1"/>
    <row r="4418" ht="15.75" customHeight="1"/>
    <row r="4419" ht="15.75" customHeight="1"/>
    <row r="4420" ht="15.75" customHeight="1"/>
    <row r="4421" ht="15.75" customHeight="1"/>
    <row r="4422" ht="15.75" customHeight="1"/>
    <row r="4423" ht="15.75" customHeight="1"/>
    <row r="4424" ht="15.75" customHeight="1"/>
    <row r="4425" ht="15.75" customHeight="1"/>
    <row r="4426" ht="15.75" customHeight="1"/>
    <row r="4427" ht="15.75" customHeight="1"/>
    <row r="4428" ht="15.75" customHeight="1"/>
    <row r="4429" ht="15.75" customHeight="1"/>
    <row r="4430" ht="15.75" customHeight="1"/>
    <row r="4431" ht="15.75" customHeight="1"/>
    <row r="4432" ht="15.75" customHeight="1"/>
    <row r="4433" ht="15.75" customHeight="1"/>
    <row r="4434" ht="15.75" customHeight="1"/>
    <row r="4435" ht="15.75" customHeight="1"/>
    <row r="4436" ht="15.75" customHeight="1"/>
    <row r="4437" ht="15.75" customHeight="1"/>
    <row r="4438" ht="15.75" customHeight="1"/>
    <row r="4439" ht="15.75" customHeight="1"/>
    <row r="4440" ht="15.75" customHeight="1"/>
    <row r="4441" ht="15.75" customHeight="1"/>
    <row r="4442" ht="15.75" customHeight="1"/>
    <row r="4443" ht="15.75" customHeight="1"/>
    <row r="4444" ht="15.75" customHeight="1"/>
    <row r="4445" ht="15.75" customHeight="1"/>
    <row r="4446" ht="15.75" customHeight="1"/>
    <row r="4447" ht="15.75" customHeight="1"/>
    <row r="4448" ht="15.75" customHeight="1"/>
    <row r="4449" ht="15.75" customHeight="1"/>
    <row r="4450" ht="15.75" customHeight="1"/>
    <row r="4451" ht="15.75" customHeight="1"/>
    <row r="4452" ht="15.75" customHeight="1"/>
    <row r="4453" ht="15.75" customHeight="1"/>
    <row r="4454" ht="15.75" customHeight="1"/>
    <row r="4455" ht="15.75" customHeight="1"/>
    <row r="4456" ht="15.75" customHeight="1"/>
    <row r="4457" ht="15.75" customHeight="1"/>
    <row r="4458" ht="15.75" customHeight="1"/>
    <row r="4459" ht="15.75" customHeight="1"/>
    <row r="4460" ht="15.75" customHeight="1"/>
    <row r="4461" ht="15.75" customHeight="1"/>
    <row r="4462" ht="15.75" customHeight="1"/>
    <row r="4463" ht="15.75" customHeight="1"/>
    <row r="4464" ht="15.75" customHeight="1"/>
    <row r="4465" ht="15.75" customHeight="1"/>
    <row r="4466" ht="15.75" customHeight="1"/>
    <row r="4467" ht="15.75" customHeight="1"/>
    <row r="4468" ht="15.75" customHeight="1"/>
    <row r="4469" ht="15.75" customHeight="1"/>
    <row r="4470" ht="15.75" customHeight="1"/>
    <row r="4471" ht="15.75" customHeight="1"/>
    <row r="4472" ht="15.75" customHeight="1"/>
    <row r="4473" ht="15.75" customHeight="1"/>
    <row r="4474" ht="15.75" customHeight="1"/>
    <row r="4475" ht="15.75" customHeight="1"/>
    <row r="4476" ht="15.75" customHeight="1"/>
    <row r="4477" ht="15.75" customHeight="1"/>
    <row r="4478" ht="15.75" customHeight="1"/>
    <row r="4479" ht="15.75" customHeight="1"/>
    <row r="4480" ht="15.75" customHeight="1"/>
    <row r="4481" ht="15.75" customHeight="1"/>
    <row r="4482" ht="15.75" customHeight="1"/>
    <row r="4483" ht="15.75" customHeight="1"/>
    <row r="4484" ht="15.75" customHeight="1"/>
    <row r="4485" ht="15.75" customHeight="1"/>
    <row r="4486" ht="15.75" customHeight="1"/>
    <row r="4487" ht="15.75" customHeight="1"/>
    <row r="4488" ht="15.75" customHeight="1"/>
    <row r="4489" ht="15.75" customHeight="1"/>
    <row r="4490" ht="15.75" customHeight="1"/>
    <row r="4491" ht="15.75" customHeight="1"/>
    <row r="4492" ht="15.75" customHeight="1"/>
    <row r="4493" ht="15.75" customHeight="1"/>
    <row r="4494" ht="15.75" customHeight="1"/>
    <row r="4495" ht="15.75" customHeight="1"/>
    <row r="4496" ht="15.75" customHeight="1"/>
    <row r="4497" ht="15.75" customHeight="1"/>
    <row r="4498" ht="15.75" customHeight="1"/>
    <row r="4499" ht="15.75" customHeight="1"/>
    <row r="4500" ht="15.75" customHeight="1"/>
    <row r="4501" ht="15.75" customHeight="1"/>
    <row r="4502" ht="15.75" customHeight="1"/>
    <row r="4503" ht="15.75" customHeight="1"/>
    <row r="4504" ht="15.75" customHeight="1"/>
    <row r="4505" ht="15.75" customHeight="1"/>
    <row r="4506" ht="15.75" customHeight="1"/>
    <row r="4507" ht="15.75" customHeight="1"/>
    <row r="4508" ht="15.75" customHeight="1"/>
    <row r="4509" ht="15.75" customHeight="1"/>
    <row r="4510" ht="15.75" customHeight="1"/>
    <row r="4511" ht="15.75" customHeight="1"/>
    <row r="4512" ht="15.75" customHeight="1"/>
    <row r="4513" ht="15.75" customHeight="1"/>
    <row r="4514" ht="15.75" customHeight="1"/>
    <row r="4515" ht="15.75" customHeight="1"/>
    <row r="4516" ht="15.75" customHeight="1"/>
    <row r="4517" ht="15.75" customHeight="1"/>
    <row r="4518" ht="15.75" customHeight="1"/>
    <row r="4519" ht="15.75" customHeight="1"/>
    <row r="4520" ht="15.75" customHeight="1"/>
    <row r="4521" ht="15.75" customHeight="1"/>
    <row r="4522" ht="15.75" customHeight="1"/>
    <row r="4523" ht="15.75" customHeight="1"/>
    <row r="4524" ht="15.75" customHeight="1"/>
    <row r="4525" ht="15.75" customHeight="1"/>
    <row r="4526" ht="15.75" customHeight="1"/>
    <row r="4527" ht="15.75" customHeight="1"/>
    <row r="4528" ht="15.75" customHeight="1"/>
    <row r="4529" ht="15.75" customHeight="1"/>
    <row r="4530" ht="15.75" customHeight="1"/>
    <row r="4531" ht="15.75" customHeight="1"/>
    <row r="4532" ht="15.75" customHeight="1"/>
    <row r="4533" ht="15.75" customHeight="1"/>
    <row r="4534" ht="15.75" customHeight="1"/>
    <row r="4535" ht="15.75" customHeight="1"/>
    <row r="4536" ht="15.75" customHeight="1"/>
    <row r="4537" ht="15.75" customHeight="1"/>
    <row r="4538" ht="15.75" customHeight="1"/>
    <row r="4539" ht="15.75" customHeight="1"/>
    <row r="4540" ht="15.75" customHeight="1"/>
    <row r="4541" ht="15.75" customHeight="1"/>
    <row r="4542" ht="15.75" customHeight="1"/>
    <row r="4543" ht="15.75" customHeight="1"/>
    <row r="4544" ht="15.75" customHeight="1"/>
    <row r="4545" ht="15.75" customHeight="1"/>
    <row r="4546" ht="15.75" customHeight="1"/>
    <row r="4547" ht="15.75" customHeight="1"/>
    <row r="4548" ht="15.75" customHeight="1"/>
    <row r="4549" ht="15.75" customHeight="1"/>
    <row r="4550" ht="15.75" customHeight="1"/>
    <row r="4551" ht="15.75" customHeight="1"/>
    <row r="4552" ht="15.75" customHeight="1"/>
    <row r="4553" ht="15.75" customHeight="1"/>
    <row r="4554" ht="15.75" customHeight="1"/>
    <row r="4555" ht="15.75" customHeight="1"/>
    <row r="4556" ht="15.75" customHeight="1"/>
    <row r="4557" ht="15.75" customHeight="1"/>
    <row r="4558" ht="15.75" customHeight="1"/>
    <row r="4559" ht="15.75" customHeight="1"/>
    <row r="4560" ht="15.75" customHeight="1"/>
    <row r="4561" ht="15.75" customHeight="1"/>
    <row r="4562" ht="15.75" customHeight="1"/>
    <row r="4563" ht="15.75" customHeight="1"/>
    <row r="4564" ht="15.75" customHeight="1"/>
    <row r="4565" ht="15.75" customHeight="1"/>
    <row r="4566" ht="15.75" customHeight="1"/>
    <row r="4567" ht="15.75" customHeight="1"/>
    <row r="4568" ht="15.75" customHeight="1"/>
    <row r="4569" ht="15.75" customHeight="1"/>
    <row r="4570" ht="15.75" customHeight="1"/>
    <row r="4571" ht="15.75" customHeight="1"/>
    <row r="4572" ht="15.75" customHeight="1"/>
    <row r="4573" ht="15.75" customHeight="1"/>
    <row r="4574" ht="15.75" customHeight="1"/>
    <row r="4575" ht="15.75" customHeight="1"/>
    <row r="4576" ht="15.75" customHeight="1"/>
    <row r="4577" ht="15.75" customHeight="1"/>
    <row r="4578" ht="15.75" customHeight="1"/>
    <row r="4579" ht="15.75" customHeight="1"/>
    <row r="4580" ht="15.75" customHeight="1"/>
    <row r="4581" ht="15.75" customHeight="1"/>
    <row r="4582" ht="15.75" customHeight="1"/>
    <row r="4583" ht="15.75" customHeight="1"/>
    <row r="4584" ht="15.75" customHeight="1"/>
    <row r="4585" ht="15.75" customHeight="1"/>
    <row r="4586" ht="15.75" customHeight="1"/>
    <row r="4587" ht="15.75" customHeight="1"/>
    <row r="4588" ht="15.75" customHeight="1"/>
    <row r="4589" ht="15.75" customHeight="1"/>
    <row r="4590" ht="15.75" customHeight="1"/>
    <row r="4591" ht="15.75" customHeight="1"/>
    <row r="4592" ht="15.75" customHeight="1"/>
    <row r="4593" ht="15.75" customHeight="1"/>
    <row r="4594" ht="15.75" customHeight="1"/>
    <row r="4595" ht="15.75" customHeight="1"/>
    <row r="4596" ht="15.75" customHeight="1"/>
    <row r="4597" ht="15.75" customHeight="1"/>
    <row r="4598" ht="15.75" customHeight="1"/>
    <row r="4599" ht="15.75" customHeight="1"/>
    <row r="4600" ht="15.75" customHeight="1"/>
    <row r="4601" ht="15.75" customHeight="1"/>
    <row r="4602" ht="15.75" customHeight="1"/>
    <row r="4603" ht="15.75" customHeight="1"/>
    <row r="4604" ht="15.75" customHeight="1"/>
    <row r="4605" ht="15.75" customHeight="1"/>
    <row r="4606" ht="15.75" customHeight="1"/>
    <row r="4607" ht="15.75" customHeight="1"/>
    <row r="4608" ht="15.75" customHeight="1"/>
    <row r="4609" ht="15.75" customHeight="1"/>
    <row r="4610" ht="15.75" customHeight="1"/>
    <row r="4611" ht="15.75" customHeight="1"/>
    <row r="4612" ht="15.75" customHeight="1"/>
    <row r="4613" ht="15.75" customHeight="1"/>
    <row r="4614" ht="15.75" customHeight="1"/>
    <row r="4615" ht="15.75" customHeight="1"/>
    <row r="4616" ht="15.75" customHeight="1"/>
    <row r="4617" ht="15.75" customHeight="1"/>
    <row r="4618" ht="15.75" customHeight="1"/>
    <row r="4619" ht="15.75" customHeight="1"/>
    <row r="4620" ht="15.75" customHeight="1"/>
    <row r="4621" ht="15.75" customHeight="1"/>
    <row r="4622" ht="15.75" customHeight="1"/>
    <row r="4623" ht="15.75" customHeight="1"/>
    <row r="4624" ht="15.75" customHeight="1"/>
    <row r="4625" ht="15.75" customHeight="1"/>
    <row r="4626" ht="15.75" customHeight="1"/>
    <row r="4627" ht="15.75" customHeight="1"/>
    <row r="4628" ht="15.75" customHeight="1"/>
    <row r="4629" ht="15.75" customHeight="1"/>
    <row r="4630" ht="15.75" customHeight="1"/>
    <row r="4631" ht="15.75" customHeight="1"/>
    <row r="4632" ht="15.75" customHeight="1"/>
    <row r="4633" ht="15.75" customHeight="1"/>
    <row r="4634" ht="15.75" customHeight="1"/>
    <row r="4635" ht="15.75" customHeight="1"/>
    <row r="4636" ht="15.75" customHeight="1"/>
    <row r="4637" ht="15.75" customHeight="1"/>
    <row r="4638" ht="15.75" customHeight="1"/>
    <row r="4639" ht="15.75" customHeight="1"/>
    <row r="4640" ht="15.75" customHeight="1"/>
    <row r="4641" ht="15.75" customHeight="1"/>
    <row r="4642" ht="15.75" customHeight="1"/>
    <row r="4643" ht="15.75" customHeight="1"/>
    <row r="4644" ht="15.75" customHeight="1"/>
    <row r="4645" ht="15.75" customHeight="1"/>
    <row r="4646" ht="15.75" customHeight="1"/>
    <row r="4647" ht="15.75" customHeight="1"/>
    <row r="4648" ht="15.75" customHeight="1"/>
    <row r="4649" ht="15.75" customHeight="1"/>
    <row r="4650" ht="15.75" customHeight="1"/>
    <row r="4651" ht="15.75" customHeight="1"/>
    <row r="4652" ht="15.75" customHeight="1"/>
    <row r="4653" ht="15.75" customHeight="1"/>
    <row r="4654" ht="15.75" customHeight="1"/>
    <row r="4655" ht="15.75" customHeight="1"/>
    <row r="4656" ht="15.75" customHeight="1"/>
    <row r="4657" ht="15.75" customHeight="1"/>
    <row r="4658" ht="15.75" customHeight="1"/>
    <row r="4659" ht="15.75" customHeight="1"/>
    <row r="4660" ht="15.75" customHeight="1"/>
    <row r="4661" ht="15.75" customHeight="1"/>
    <row r="4662" ht="15.75" customHeight="1"/>
    <row r="4663" ht="15.75" customHeight="1"/>
    <row r="4664" ht="15.75" customHeight="1"/>
    <row r="4665" ht="15.75" customHeight="1"/>
    <row r="4666" ht="15.75" customHeight="1"/>
    <row r="4667" ht="15.75" customHeight="1"/>
    <row r="4668" ht="15.75" customHeight="1"/>
    <row r="4669" ht="15.75" customHeight="1"/>
    <row r="4670" ht="15.75" customHeight="1"/>
    <row r="4671" ht="15.75" customHeight="1"/>
    <row r="4672" ht="15.75" customHeight="1"/>
    <row r="4673" ht="15.75" customHeight="1"/>
    <row r="4674" ht="15.75" customHeight="1"/>
    <row r="4675" ht="15.75" customHeight="1"/>
    <row r="4676" ht="15.75" customHeight="1"/>
    <row r="4677" ht="15.75" customHeight="1"/>
    <row r="4678" ht="15.75" customHeight="1"/>
    <row r="4679" ht="15.75" customHeight="1"/>
    <row r="4680" ht="15.75" customHeight="1"/>
    <row r="4681" ht="15.75" customHeight="1"/>
    <row r="4682" ht="15.75" customHeight="1"/>
    <row r="4683" ht="15.75" customHeight="1"/>
    <row r="4684" ht="15.75" customHeight="1"/>
    <row r="4685" ht="15.75" customHeight="1"/>
    <row r="4686" ht="15.75" customHeight="1"/>
    <row r="4687" ht="15.75" customHeight="1"/>
    <row r="4688" ht="15.75" customHeight="1"/>
    <row r="4689" ht="15.75" customHeight="1"/>
    <row r="4690" ht="15.75" customHeight="1"/>
    <row r="4691" ht="15.75" customHeight="1"/>
    <row r="4692" ht="15.75" customHeight="1"/>
    <row r="4693" ht="15.75" customHeight="1"/>
    <row r="4694" ht="15.75" customHeight="1"/>
    <row r="4695" ht="15.75" customHeight="1"/>
    <row r="4696" ht="15.75" customHeight="1"/>
    <row r="4697" ht="15.75" customHeight="1"/>
    <row r="4698" ht="15.75" customHeight="1"/>
    <row r="4699" ht="15.75" customHeight="1"/>
    <row r="4700" ht="15.75" customHeight="1"/>
    <row r="4701" ht="15.75" customHeight="1"/>
    <row r="4702" ht="15.75" customHeight="1"/>
    <row r="4703" ht="15.75" customHeight="1"/>
    <row r="4704" ht="15.75" customHeight="1"/>
    <row r="4705" ht="15.75" customHeight="1"/>
    <row r="4706" ht="15.75" customHeight="1"/>
    <row r="4707" ht="15.75" customHeight="1"/>
    <row r="4708" ht="15.75" customHeight="1"/>
    <row r="4709" ht="15.75" customHeight="1"/>
    <row r="4710" ht="15.75" customHeight="1"/>
    <row r="4711" ht="15.75" customHeight="1"/>
    <row r="4712" ht="15.75" customHeight="1"/>
    <row r="4713" ht="15.75" customHeight="1"/>
    <row r="4714" ht="15.75" customHeight="1"/>
    <row r="4715" ht="15.75" customHeight="1"/>
    <row r="4716" ht="15.75" customHeight="1"/>
    <row r="4717" ht="15.75" customHeight="1"/>
    <row r="4718" ht="15.75" customHeight="1"/>
    <row r="4719" ht="15.75" customHeight="1"/>
    <row r="4720" ht="15.75" customHeight="1"/>
    <row r="4721" ht="15.75" customHeight="1"/>
    <row r="4722" ht="15.75" customHeight="1"/>
    <row r="4723" ht="15.75" customHeight="1"/>
    <row r="4724" ht="15.75" customHeight="1"/>
    <row r="4725" ht="15.75" customHeight="1"/>
    <row r="4726" ht="15.75" customHeight="1"/>
    <row r="4727" ht="15.75" customHeight="1"/>
    <row r="4728" ht="15.75" customHeight="1"/>
    <row r="4729" ht="15.75" customHeight="1"/>
    <row r="4730" ht="15.75" customHeight="1"/>
    <row r="4731" ht="15.75" customHeight="1"/>
    <row r="4732" ht="15.75" customHeight="1"/>
    <row r="4733" ht="15.75" customHeight="1"/>
    <row r="4734" ht="15.75" customHeight="1"/>
    <row r="4735" ht="15.75" customHeight="1"/>
    <row r="4736" ht="15.75" customHeight="1"/>
    <row r="4737" ht="15.75" customHeight="1"/>
    <row r="4738" ht="15.75" customHeight="1"/>
    <row r="4739" ht="15.75" customHeight="1"/>
    <row r="4740" ht="15.75" customHeight="1"/>
    <row r="4741" ht="15.75" customHeight="1"/>
    <row r="4742" ht="15.75" customHeight="1"/>
    <row r="4743" ht="15.75" customHeight="1"/>
    <row r="4744" ht="15.75" customHeight="1"/>
    <row r="4745" ht="15.75" customHeight="1"/>
    <row r="4746" ht="15.75" customHeight="1"/>
    <row r="4747" ht="15.75" customHeight="1"/>
    <row r="4748" ht="15.75" customHeight="1"/>
    <row r="4749" ht="15.75" customHeight="1"/>
    <row r="4750" ht="15.75" customHeight="1"/>
    <row r="4751" ht="15.75" customHeight="1"/>
    <row r="4752" ht="15.75" customHeight="1"/>
    <row r="4753" ht="15.75" customHeight="1"/>
    <row r="4754" ht="15.75" customHeight="1"/>
    <row r="4755" ht="15.75" customHeight="1"/>
    <row r="4756" ht="15.75" customHeight="1"/>
    <row r="4757" ht="15.75" customHeight="1"/>
    <row r="4758" ht="15.75" customHeight="1"/>
    <row r="4759" ht="15.75" customHeight="1"/>
    <row r="4760" ht="15.75" customHeight="1"/>
    <row r="4761" ht="15.75" customHeight="1"/>
    <row r="4762" ht="15.75" customHeight="1"/>
    <row r="4763" ht="15.75" customHeight="1"/>
    <row r="4764" ht="15.75" customHeight="1"/>
    <row r="4765" ht="15.75" customHeight="1"/>
    <row r="4766" ht="15.75" customHeight="1"/>
    <row r="4767" ht="15.75" customHeight="1"/>
    <row r="4768" ht="15.75" customHeight="1"/>
    <row r="4769" ht="15.75" customHeight="1"/>
    <row r="4770" ht="15.75" customHeight="1"/>
    <row r="4771" ht="15.75" customHeight="1"/>
    <row r="4772" ht="15.75" customHeight="1"/>
    <row r="4773" ht="15.75" customHeight="1"/>
    <row r="4774" ht="15.75" customHeight="1"/>
    <row r="4775" ht="15.75" customHeight="1"/>
    <row r="4776" ht="15.75" customHeight="1"/>
    <row r="4777" ht="15.75" customHeight="1"/>
    <row r="4778" ht="15.75" customHeight="1"/>
    <row r="4779" ht="15.75" customHeight="1"/>
    <row r="4780" ht="15.75" customHeight="1"/>
    <row r="4781" ht="15.75" customHeight="1"/>
    <row r="4782" ht="15.75" customHeight="1"/>
    <row r="4783" ht="15.75" customHeight="1"/>
    <row r="4784" ht="15.75" customHeight="1"/>
    <row r="4785" ht="15.75" customHeight="1"/>
    <row r="4786" ht="15.75" customHeight="1"/>
    <row r="4787" ht="15.75" customHeight="1"/>
    <row r="4788" ht="15.75" customHeight="1"/>
    <row r="4789" ht="15.75" customHeight="1"/>
    <row r="4790" ht="15.75" customHeight="1"/>
    <row r="4791" ht="15.75" customHeight="1"/>
    <row r="4792" ht="15.75" customHeight="1"/>
    <row r="4793" ht="15.75" customHeight="1"/>
    <row r="4794" ht="15.75" customHeight="1"/>
    <row r="4795" ht="15.75" customHeight="1"/>
    <row r="4796" ht="15.75" customHeight="1"/>
    <row r="4797" ht="15.75" customHeight="1"/>
    <row r="4798" ht="15.75" customHeight="1"/>
    <row r="4799" ht="15.75" customHeight="1"/>
    <row r="4800" ht="15.75" customHeight="1"/>
    <row r="4801" ht="15.75" customHeight="1"/>
    <row r="4802" ht="15.75" customHeight="1"/>
    <row r="4803" ht="15.75" customHeight="1"/>
    <row r="4804" ht="15.75" customHeight="1"/>
    <row r="4805" ht="15.75" customHeight="1"/>
    <row r="4806" ht="15.75" customHeight="1"/>
    <row r="4807" ht="15.75" customHeight="1"/>
    <row r="4808" ht="15.75" customHeight="1"/>
    <row r="4809" ht="15.75" customHeight="1"/>
    <row r="4810" ht="15.75" customHeight="1"/>
    <row r="4811" ht="15.75" customHeight="1"/>
    <row r="4812" ht="15.75" customHeight="1"/>
    <row r="4813" ht="15.75" customHeight="1"/>
    <row r="4814" ht="15.75" customHeight="1"/>
    <row r="4815" ht="15.75" customHeight="1"/>
    <row r="4816" ht="15.75" customHeight="1"/>
    <row r="4817" ht="15.75" customHeight="1"/>
    <row r="4818" ht="15.75" customHeight="1"/>
    <row r="4819" ht="15.75" customHeight="1"/>
    <row r="4820" ht="15.75" customHeight="1"/>
    <row r="4821" ht="15.75" customHeight="1"/>
    <row r="4822" ht="15.75" customHeight="1"/>
    <row r="4823" ht="15.75" customHeight="1"/>
    <row r="4824" ht="15.75" customHeight="1"/>
    <row r="4825" ht="15.75" customHeight="1"/>
    <row r="4826" ht="15.75" customHeight="1"/>
    <row r="4827" ht="15.75" customHeight="1"/>
    <row r="4828" ht="15.75" customHeight="1"/>
    <row r="4829" ht="15.75" customHeight="1"/>
    <row r="4830" ht="15.75" customHeight="1"/>
    <row r="4831" ht="15.75" customHeight="1"/>
    <row r="4832" ht="15.75" customHeight="1"/>
    <row r="4833" ht="15.75" customHeight="1"/>
    <row r="4834" ht="15.75" customHeight="1"/>
    <row r="4835" ht="15.75" customHeight="1"/>
    <row r="4836" ht="15.75" customHeight="1"/>
    <row r="4837" ht="15.75" customHeight="1"/>
    <row r="4838" ht="15.75" customHeight="1"/>
    <row r="4839" ht="15.75" customHeight="1"/>
    <row r="4840" ht="15.75" customHeight="1"/>
    <row r="4841" ht="15.75" customHeight="1"/>
    <row r="4842" ht="15.75" customHeight="1"/>
    <row r="4843" ht="15.75" customHeight="1"/>
    <row r="4844" ht="15.75" customHeight="1"/>
    <row r="4845" ht="15.75" customHeight="1"/>
    <row r="4846" ht="15.75" customHeight="1"/>
    <row r="4847" ht="15.75" customHeight="1"/>
    <row r="4848" ht="15.75" customHeight="1"/>
    <row r="4849" ht="15.75" customHeight="1"/>
    <row r="4850" ht="15.75" customHeight="1"/>
    <row r="4851" ht="15.75" customHeight="1"/>
    <row r="4852" ht="15.75" customHeight="1"/>
    <row r="4853" ht="15.75" customHeight="1"/>
    <row r="4854" ht="15.75" customHeight="1"/>
    <row r="4855" ht="15.75" customHeight="1"/>
    <row r="4856" ht="15.75" customHeight="1"/>
    <row r="4857" ht="15.75" customHeight="1"/>
    <row r="4858" ht="15.75" customHeight="1"/>
    <row r="4859" ht="15.75" customHeight="1"/>
    <row r="4860" ht="15.75" customHeight="1"/>
    <row r="4861" ht="15.75" customHeight="1"/>
    <row r="4862" ht="15.75" customHeight="1"/>
    <row r="4863" ht="15.75" customHeight="1"/>
    <row r="4864" ht="15.75" customHeight="1"/>
    <row r="4865" ht="15.75" customHeight="1"/>
    <row r="4866" ht="15.75" customHeight="1"/>
    <row r="4867" ht="15.75" customHeight="1"/>
    <row r="4868" ht="15.75" customHeight="1"/>
    <row r="4869" ht="15.75" customHeight="1"/>
    <row r="4870" ht="15.75" customHeight="1"/>
    <row r="4871" ht="15.75" customHeight="1"/>
    <row r="4872" ht="15.75" customHeight="1"/>
    <row r="4873" ht="15.75" customHeight="1"/>
    <row r="4874" ht="15.75" customHeight="1"/>
    <row r="4875" ht="15.75" customHeight="1"/>
    <row r="4876" ht="15.75" customHeight="1"/>
    <row r="4877" ht="15.75" customHeight="1"/>
    <row r="4878" ht="15.75" customHeight="1"/>
    <row r="4879" ht="15.75" customHeight="1"/>
    <row r="4880" ht="15.75" customHeight="1"/>
    <row r="4881" ht="15.75" customHeight="1"/>
    <row r="4882" ht="15.75" customHeight="1"/>
    <row r="4883" ht="15.75" customHeight="1"/>
    <row r="4884" ht="15.75" customHeight="1"/>
    <row r="4885" ht="15.75" customHeight="1"/>
    <row r="4886" ht="15.75" customHeight="1"/>
    <row r="4887" ht="15.75" customHeight="1"/>
    <row r="4888" ht="15.75" customHeight="1"/>
    <row r="4889" ht="15.75" customHeight="1"/>
    <row r="4890" ht="15.75" customHeight="1"/>
    <row r="4891" ht="15.75" customHeight="1"/>
    <row r="4892" ht="15.75" customHeight="1"/>
    <row r="4893" ht="15.75" customHeight="1"/>
    <row r="4894" ht="15.75" customHeight="1"/>
    <row r="4895" ht="15.75" customHeight="1"/>
    <row r="4896" ht="15.75" customHeight="1"/>
    <row r="4897" ht="15.75" customHeight="1"/>
    <row r="4898" ht="15.75" customHeight="1"/>
    <row r="4899" ht="15.75" customHeight="1"/>
    <row r="4900" ht="15.75" customHeight="1"/>
    <row r="4901" ht="15.75" customHeight="1"/>
    <row r="4902" ht="15.75" customHeight="1"/>
    <row r="4903" ht="15.75" customHeight="1"/>
    <row r="4904" ht="15.75" customHeight="1"/>
    <row r="4905" ht="15.75" customHeight="1"/>
    <row r="4906" ht="15.75" customHeight="1"/>
    <row r="4907" ht="15.75" customHeight="1"/>
    <row r="4908" ht="15.75" customHeight="1"/>
    <row r="4909" ht="15.75" customHeight="1"/>
    <row r="4910" ht="15.75" customHeight="1"/>
    <row r="4911" ht="15.75" customHeight="1"/>
    <row r="4912" ht="15.75" customHeight="1"/>
    <row r="4913" ht="15.75" customHeight="1"/>
    <row r="4914" ht="15.75" customHeight="1"/>
    <row r="4915" ht="15.75" customHeight="1"/>
    <row r="4916" ht="15.75" customHeight="1"/>
    <row r="4917" ht="15.75" customHeight="1"/>
    <row r="4918" ht="15.75" customHeight="1"/>
    <row r="4919" ht="15.75" customHeight="1"/>
    <row r="4920" ht="15.75" customHeight="1"/>
    <row r="4921" ht="15.75" customHeight="1"/>
    <row r="4922" ht="15.75" customHeight="1"/>
    <row r="4923" ht="15.75" customHeight="1"/>
    <row r="4924" ht="15.75" customHeight="1"/>
    <row r="4925" ht="15.75" customHeight="1"/>
    <row r="4926" ht="15.75" customHeight="1"/>
    <row r="4927" ht="15.75" customHeight="1"/>
    <row r="4928" ht="15.75" customHeight="1"/>
    <row r="4929" ht="15.75" customHeight="1"/>
    <row r="4930" ht="15.75" customHeight="1"/>
    <row r="4931" ht="15.75" customHeight="1"/>
    <row r="4932" ht="15.75" customHeight="1"/>
    <row r="4933" ht="15.75" customHeight="1"/>
    <row r="4934" ht="15.75" customHeight="1"/>
    <row r="4935" ht="15.75" customHeight="1"/>
    <row r="4936" ht="15.75" customHeight="1"/>
    <row r="4937" ht="15.75" customHeight="1"/>
    <row r="4938" ht="15.75" customHeight="1"/>
    <row r="4939" ht="15.75" customHeight="1"/>
    <row r="4940" ht="15.75" customHeight="1"/>
    <row r="4941" ht="15.75" customHeight="1"/>
    <row r="4942" ht="15.75" customHeight="1"/>
    <row r="4943" ht="15.75" customHeight="1"/>
    <row r="4944" ht="15.75" customHeight="1"/>
    <row r="4945" ht="15.75" customHeight="1"/>
    <row r="4946" ht="15.75" customHeight="1"/>
    <row r="4947" ht="15.75" customHeight="1"/>
    <row r="4948" ht="15.75" customHeight="1"/>
    <row r="4949" ht="15.75" customHeight="1"/>
    <row r="4950" ht="15.75" customHeight="1"/>
    <row r="4951" ht="15.75" customHeight="1"/>
    <row r="4952" ht="15.75" customHeight="1"/>
    <row r="4953" ht="15.75" customHeight="1"/>
    <row r="4954" ht="15.75" customHeight="1"/>
    <row r="4955" ht="15.75" customHeight="1"/>
    <row r="4956" ht="15.75" customHeight="1"/>
    <row r="4957" ht="15.75" customHeight="1"/>
    <row r="4958" ht="15.75" customHeight="1"/>
    <row r="4959" ht="15.75" customHeight="1"/>
    <row r="4960" ht="15.75" customHeight="1"/>
    <row r="4961" ht="15.75" customHeight="1"/>
    <row r="4962" ht="15.75" customHeight="1"/>
    <row r="4963" ht="15.75" customHeight="1"/>
    <row r="4964" ht="15.75" customHeight="1"/>
    <row r="4965" ht="15.75" customHeight="1"/>
    <row r="4966" ht="15.75" customHeight="1"/>
    <row r="4967" ht="15.75" customHeight="1"/>
    <row r="4968" ht="15.75" customHeight="1"/>
    <row r="4969" ht="15.75" customHeight="1"/>
    <row r="4970" ht="15.75" customHeight="1"/>
    <row r="4971" ht="15.75" customHeight="1"/>
    <row r="4972" ht="15.75" customHeight="1"/>
    <row r="4973" ht="15.75" customHeight="1"/>
    <row r="4974" ht="15.75" customHeight="1"/>
    <row r="4975" ht="15.75" customHeight="1"/>
    <row r="4976" ht="15.75" customHeight="1"/>
    <row r="4977" ht="15.75" customHeight="1"/>
    <row r="4978" ht="15.75" customHeight="1"/>
    <row r="4979" ht="15.75" customHeight="1"/>
    <row r="4980" ht="15.75" customHeight="1"/>
    <row r="4981" ht="15.75" customHeight="1"/>
    <row r="4982" ht="15.75" customHeight="1"/>
    <row r="4983" ht="15.75" customHeight="1"/>
    <row r="4984" ht="15.75" customHeight="1"/>
    <row r="4985" ht="15.75" customHeight="1"/>
    <row r="4986" ht="15.75" customHeight="1"/>
    <row r="4987" ht="15.75" customHeight="1"/>
    <row r="4988" ht="15.75" customHeight="1"/>
    <row r="4989" ht="15.75" customHeight="1"/>
    <row r="4990" ht="15.75" customHeight="1"/>
    <row r="4991" ht="15.75" customHeight="1"/>
    <row r="4992" ht="15.75" customHeight="1"/>
    <row r="4993" ht="15.75" customHeight="1"/>
    <row r="4994" ht="15.75" customHeight="1"/>
    <row r="4995" ht="15.75" customHeight="1"/>
    <row r="4996" ht="15.75" customHeight="1"/>
    <row r="4997" ht="15.75" customHeight="1"/>
    <row r="4998" ht="15.75" customHeight="1"/>
    <row r="4999" ht="15.75" customHeight="1"/>
    <row r="5000" ht="15.75" customHeight="1"/>
    <row r="5001" ht="15.75" customHeight="1"/>
    <row r="5002" ht="15.75" customHeight="1"/>
    <row r="5003" ht="15.75" customHeight="1"/>
    <row r="5004" ht="15.75" customHeight="1"/>
    <row r="5005" ht="15.75" customHeight="1"/>
    <row r="5006" ht="15.75" customHeight="1"/>
    <row r="5007" ht="15.75" customHeight="1"/>
    <row r="5008" ht="15.75" customHeight="1"/>
    <row r="5009" ht="15.75" customHeight="1"/>
    <row r="5010" ht="15.75" customHeight="1"/>
    <row r="5011" ht="15.75" customHeight="1"/>
    <row r="5012" ht="15.75" customHeight="1"/>
    <row r="5013" ht="15.75" customHeight="1"/>
    <row r="5014" ht="15.75" customHeight="1"/>
    <row r="5015" ht="15.75" customHeight="1"/>
    <row r="5016" ht="15.75" customHeight="1"/>
    <row r="5017" ht="15.75" customHeight="1"/>
    <row r="5018" ht="15.75" customHeight="1"/>
    <row r="5019" ht="15.75" customHeight="1"/>
    <row r="5020" ht="15.75" customHeight="1"/>
    <row r="5021" ht="15.75" customHeight="1"/>
    <row r="5022" ht="15.75" customHeight="1"/>
    <row r="5023" ht="15.75" customHeight="1"/>
    <row r="5024" ht="15.75" customHeight="1"/>
    <row r="5025" ht="15.75" customHeight="1"/>
    <row r="5026" ht="15.75" customHeight="1"/>
    <row r="5027" ht="15.75" customHeight="1"/>
    <row r="5028" ht="15.75" customHeight="1"/>
    <row r="5029" ht="15.75" customHeight="1"/>
    <row r="5030" ht="15.75" customHeight="1"/>
    <row r="5031" ht="15.75" customHeight="1"/>
    <row r="5032" ht="15.75" customHeight="1"/>
    <row r="5033" ht="15.75" customHeight="1"/>
    <row r="5034" ht="15.75" customHeight="1"/>
    <row r="5035" ht="15.75" customHeight="1"/>
    <row r="5036" ht="15.75" customHeight="1"/>
    <row r="5037" ht="15.75" customHeight="1"/>
    <row r="5038" ht="15.75" customHeight="1"/>
    <row r="5039" ht="15.75" customHeight="1"/>
    <row r="5040" ht="15.75" customHeight="1"/>
    <row r="5041" ht="15.75" customHeight="1"/>
    <row r="5042" ht="15.75" customHeight="1"/>
    <row r="5043" ht="15.75" customHeight="1"/>
    <row r="5044" ht="15.75" customHeight="1"/>
    <row r="5045" ht="15.75" customHeight="1"/>
    <row r="5046" ht="15.75" customHeight="1"/>
    <row r="5047" ht="15.75" customHeight="1"/>
    <row r="5048" ht="15.75" customHeight="1"/>
    <row r="5049" ht="15.75" customHeight="1"/>
    <row r="5050" ht="15.75" customHeight="1"/>
    <row r="5051" ht="15.75" customHeight="1"/>
    <row r="5052" ht="15.75" customHeight="1"/>
    <row r="5053" ht="15.75" customHeight="1"/>
    <row r="5054" ht="15.75" customHeight="1"/>
    <row r="5055" ht="15.75" customHeight="1"/>
    <row r="5056" ht="15.75" customHeight="1"/>
    <row r="5057" ht="15.75" customHeight="1"/>
    <row r="5058" ht="15.75" customHeight="1"/>
    <row r="5059" ht="15.75" customHeight="1"/>
    <row r="5060" ht="15.75" customHeight="1"/>
    <row r="5061" ht="15.75" customHeight="1"/>
    <row r="5062" ht="15.75" customHeight="1"/>
    <row r="5063" ht="15.75" customHeight="1"/>
    <row r="5064" ht="15.75" customHeight="1"/>
    <row r="5065" ht="15.75" customHeight="1"/>
    <row r="5066" ht="15.75" customHeight="1"/>
    <row r="5067" ht="15.75" customHeight="1"/>
    <row r="5068" ht="15.75" customHeight="1"/>
    <row r="5069" ht="15.75" customHeight="1"/>
    <row r="5070" ht="15.75" customHeight="1"/>
    <row r="5071" ht="15.75" customHeight="1"/>
    <row r="5072" ht="15.75" customHeight="1"/>
    <row r="5073" ht="15.75" customHeight="1"/>
    <row r="5074" ht="15.75" customHeight="1"/>
    <row r="5075" ht="15.75" customHeight="1"/>
    <row r="5076" ht="15.75" customHeight="1"/>
    <row r="5077" ht="15.75" customHeight="1"/>
    <row r="5078" ht="15.75" customHeight="1"/>
    <row r="5079" ht="15.75" customHeight="1"/>
    <row r="5080" ht="15.75" customHeight="1"/>
    <row r="5081" ht="15.75" customHeight="1"/>
    <row r="5082" ht="15.75" customHeight="1"/>
    <row r="5083" ht="15.75" customHeight="1"/>
    <row r="5084" ht="15.75" customHeight="1"/>
    <row r="5085" ht="15.75" customHeight="1"/>
    <row r="5086" ht="15.75" customHeight="1"/>
    <row r="5087" ht="15.75" customHeight="1"/>
    <row r="5088" ht="15.75" customHeight="1"/>
    <row r="5089" ht="15.75" customHeight="1"/>
    <row r="5090" ht="15.75" customHeight="1"/>
    <row r="5091" ht="15.75" customHeight="1"/>
    <row r="5092" ht="15.75" customHeight="1"/>
    <row r="5093" ht="15.75" customHeight="1"/>
    <row r="5094" ht="15.75" customHeight="1"/>
    <row r="5095" ht="15.75" customHeight="1"/>
    <row r="5096" ht="15.75" customHeight="1"/>
    <row r="5097" ht="15.75" customHeight="1"/>
    <row r="5098" ht="15.75" customHeight="1"/>
    <row r="5099" ht="15.75" customHeight="1"/>
    <row r="5100" ht="15.75" customHeight="1"/>
    <row r="5101" ht="15.75" customHeight="1"/>
    <row r="5102" ht="15.75" customHeight="1"/>
    <row r="5103" ht="15.75" customHeight="1"/>
    <row r="5104" ht="15.75" customHeight="1"/>
    <row r="5105" ht="15.75" customHeight="1"/>
    <row r="5106" ht="15.75" customHeight="1"/>
    <row r="5107" ht="15.75" customHeight="1"/>
    <row r="5108" ht="15.75" customHeight="1"/>
    <row r="5109" ht="15.75" customHeight="1"/>
    <row r="5110" ht="15.75" customHeight="1"/>
    <row r="5111" ht="15.75" customHeight="1"/>
    <row r="5112" ht="15.75" customHeight="1"/>
    <row r="5113" ht="15.75" customHeight="1"/>
    <row r="5114" ht="15.75" customHeight="1"/>
    <row r="5115" ht="15.75" customHeight="1"/>
    <row r="5116" ht="15.75" customHeight="1"/>
    <row r="5117" ht="15.75" customHeight="1"/>
    <row r="5118" ht="15.75" customHeight="1"/>
    <row r="5119" ht="15.75" customHeight="1"/>
    <row r="5120" ht="15.75" customHeight="1"/>
    <row r="5121" ht="15.75" customHeight="1"/>
    <row r="5122" ht="15.75" customHeight="1"/>
    <row r="5123" ht="15.75" customHeight="1"/>
    <row r="5124" ht="15.75" customHeight="1"/>
    <row r="5125" ht="15.75" customHeight="1"/>
    <row r="5126" ht="15.75" customHeight="1"/>
    <row r="5127" ht="15.75" customHeight="1"/>
    <row r="5128" ht="15.75" customHeight="1"/>
    <row r="5129" ht="15.75" customHeight="1"/>
    <row r="5130" ht="15.75" customHeight="1"/>
    <row r="5131" ht="15.75" customHeight="1"/>
    <row r="5132" ht="15.75" customHeight="1"/>
    <row r="5133" ht="15.75" customHeight="1"/>
    <row r="5134" ht="15.75" customHeight="1"/>
    <row r="5135" ht="15.75" customHeight="1"/>
    <row r="5136" ht="15.75" customHeight="1"/>
    <row r="5137" ht="15.75" customHeight="1"/>
    <row r="5138" ht="15.75" customHeight="1"/>
    <row r="5139" ht="15.75" customHeight="1"/>
    <row r="5140" ht="15.75" customHeight="1"/>
    <row r="5141" ht="15.75" customHeight="1"/>
    <row r="5142" ht="15.75" customHeight="1"/>
    <row r="5143" ht="15.75" customHeight="1"/>
    <row r="5144" ht="15.75" customHeight="1"/>
    <row r="5145" ht="15.75" customHeight="1"/>
    <row r="5146" ht="15.75" customHeight="1"/>
    <row r="5147" ht="15.75" customHeight="1"/>
    <row r="5148" ht="15.75" customHeight="1"/>
    <row r="5149" ht="15.75" customHeight="1"/>
    <row r="5150" ht="15.75" customHeight="1"/>
    <row r="5151" ht="15.75" customHeight="1"/>
    <row r="5152" ht="15.75" customHeight="1"/>
    <row r="5153" ht="15.75" customHeight="1"/>
    <row r="5154" ht="15.75" customHeight="1"/>
    <row r="5155" ht="15.75" customHeight="1"/>
    <row r="5156" ht="15.75" customHeight="1"/>
    <row r="5157" ht="15.75" customHeight="1"/>
    <row r="5158" ht="15.75" customHeight="1"/>
    <row r="5159" ht="15.75" customHeight="1"/>
    <row r="5160" ht="15.75" customHeight="1"/>
    <row r="5161" ht="15.75" customHeight="1"/>
    <row r="5162" ht="15.75" customHeight="1"/>
    <row r="5163" ht="15.75" customHeight="1"/>
    <row r="5164" ht="15.75" customHeight="1"/>
    <row r="5165" ht="15.75" customHeight="1"/>
    <row r="5166" ht="15.75" customHeight="1"/>
    <row r="5167" ht="15.75" customHeight="1"/>
    <row r="5168" ht="15.75" customHeight="1"/>
    <row r="5169" ht="15.75" customHeight="1"/>
    <row r="5170" ht="15.75" customHeight="1"/>
    <row r="5171" ht="15.75" customHeight="1"/>
    <row r="5172" ht="15.75" customHeight="1"/>
    <row r="5173" ht="15.75" customHeight="1"/>
    <row r="5174" ht="15.75" customHeight="1"/>
    <row r="5175" ht="15.75" customHeight="1"/>
    <row r="5176" ht="15.75" customHeight="1"/>
    <row r="5177" ht="15.75" customHeight="1"/>
    <row r="5178" ht="15.75" customHeight="1"/>
    <row r="5179" ht="15.75" customHeight="1"/>
    <row r="5180" ht="15.75" customHeight="1"/>
    <row r="5181" ht="15.75" customHeight="1"/>
    <row r="5182" ht="15.75" customHeight="1"/>
    <row r="5183" ht="15.75" customHeight="1"/>
    <row r="5184" ht="15.75" customHeight="1"/>
    <row r="5185" ht="15.75" customHeight="1"/>
    <row r="5186" ht="15.75" customHeight="1"/>
    <row r="5187" ht="15.75" customHeight="1"/>
    <row r="5188" ht="15.75" customHeight="1"/>
    <row r="5189" ht="15.75" customHeight="1"/>
    <row r="5190" ht="15.75" customHeight="1"/>
    <row r="5191" ht="15.75" customHeight="1"/>
    <row r="5192" ht="15.75" customHeight="1"/>
    <row r="5193" ht="15.75" customHeight="1"/>
    <row r="5194" ht="15.75" customHeight="1"/>
    <row r="5195" ht="15.75" customHeight="1"/>
    <row r="5196" ht="15.75" customHeight="1"/>
    <row r="5197" ht="15.75" customHeight="1"/>
    <row r="5198" ht="15.75" customHeight="1"/>
    <row r="5199" ht="15.75" customHeight="1"/>
    <row r="5200" ht="15.75" customHeight="1"/>
    <row r="5201" ht="15.75" customHeight="1"/>
    <row r="5202" ht="15.75" customHeight="1"/>
    <row r="5203" ht="15.75" customHeight="1"/>
    <row r="5204" ht="15.75" customHeight="1"/>
    <row r="5205" ht="15.75" customHeight="1"/>
    <row r="5206" ht="15.75" customHeight="1"/>
    <row r="5207" ht="15.75" customHeight="1"/>
    <row r="5208" ht="15.75" customHeight="1"/>
    <row r="5209" ht="15.75" customHeight="1"/>
    <row r="5210" ht="15.75" customHeight="1"/>
    <row r="5211" ht="15.75" customHeight="1"/>
    <row r="5212" ht="15.75" customHeight="1"/>
    <row r="5213" ht="15.75" customHeight="1"/>
    <row r="5214" ht="15.75" customHeight="1"/>
    <row r="5215" ht="15.75" customHeight="1"/>
    <row r="5216" ht="15.75" customHeight="1"/>
    <row r="5217" ht="15.75" customHeight="1"/>
    <row r="5218" ht="15.75" customHeight="1"/>
    <row r="5219" ht="15.75" customHeight="1"/>
    <row r="5220" ht="15.75" customHeight="1"/>
    <row r="5221" ht="15.75" customHeight="1"/>
    <row r="5222" ht="15.75" customHeight="1"/>
    <row r="5223" ht="15.75" customHeight="1"/>
    <row r="5224" ht="15.75" customHeight="1"/>
    <row r="5225" ht="15.75" customHeight="1"/>
    <row r="5226" ht="15.75" customHeight="1"/>
    <row r="5227" ht="15.75" customHeight="1"/>
    <row r="5228" ht="15.75" customHeight="1"/>
    <row r="5229" ht="15.75" customHeight="1"/>
    <row r="5230" ht="15.75" customHeight="1"/>
    <row r="5231" ht="15.75" customHeight="1"/>
    <row r="5232" ht="15.75" customHeight="1"/>
    <row r="5233" ht="15.75" customHeight="1"/>
    <row r="5234" ht="15.75" customHeight="1"/>
    <row r="5235" ht="15.75" customHeight="1"/>
    <row r="5236" ht="15.75" customHeight="1"/>
    <row r="5237" ht="15.75" customHeight="1"/>
    <row r="5238" ht="15.75" customHeight="1"/>
    <row r="5239" ht="15.75" customHeight="1"/>
    <row r="5240" ht="15.75" customHeight="1"/>
    <row r="5241" ht="15.75" customHeight="1"/>
    <row r="5242" ht="15.75" customHeight="1"/>
    <row r="5243" ht="15.75" customHeight="1"/>
    <row r="5244" ht="15.75" customHeight="1"/>
    <row r="5245" ht="15.75" customHeight="1"/>
    <row r="5246" ht="15.75" customHeight="1"/>
    <row r="5247" ht="15.75" customHeight="1"/>
    <row r="5248" ht="15.75" customHeight="1"/>
    <row r="5249" ht="15.75" customHeight="1"/>
    <row r="5250" ht="15.75" customHeight="1"/>
    <row r="5251" ht="15.75" customHeight="1"/>
    <row r="5252" ht="15.75" customHeight="1"/>
    <row r="5253" ht="15.75" customHeight="1"/>
    <row r="5254" ht="15.75" customHeight="1"/>
    <row r="5255" ht="15.75" customHeight="1"/>
    <row r="5256" ht="15.75" customHeight="1"/>
    <row r="5257" ht="15.75" customHeight="1"/>
    <row r="5258" ht="15.75" customHeight="1"/>
    <row r="5259" ht="15.75" customHeight="1"/>
    <row r="5260" ht="15.75" customHeight="1"/>
    <row r="5261" ht="15.75" customHeight="1"/>
    <row r="5262" ht="15.75" customHeight="1"/>
    <row r="5263" ht="15.75" customHeight="1"/>
    <row r="5264" ht="15.75" customHeight="1"/>
    <row r="5265" ht="15.75" customHeight="1"/>
    <row r="5266" ht="15.75" customHeight="1"/>
    <row r="5267" ht="15.75" customHeight="1"/>
    <row r="5268" ht="15.75" customHeight="1"/>
    <row r="5269" ht="15.75" customHeight="1"/>
    <row r="5270" ht="15.75" customHeight="1"/>
    <row r="5271" ht="15.75" customHeight="1"/>
    <row r="5272" ht="15.75" customHeight="1"/>
    <row r="5273" ht="15.75" customHeight="1"/>
    <row r="5274" ht="15.75" customHeight="1"/>
    <row r="5275" ht="15.75" customHeight="1"/>
    <row r="5276" ht="15.75" customHeight="1"/>
    <row r="5277" ht="15.75" customHeight="1"/>
    <row r="5278" ht="15.75" customHeight="1"/>
    <row r="5279" ht="15.75" customHeight="1"/>
    <row r="5280" ht="15.75" customHeight="1"/>
    <row r="5281" ht="15.75" customHeight="1"/>
    <row r="5282" ht="15.75" customHeight="1"/>
    <row r="5283" ht="15.75" customHeight="1"/>
    <row r="5284" ht="15.75" customHeight="1"/>
    <row r="5285" ht="15.75" customHeight="1"/>
    <row r="5286" ht="15.75" customHeight="1"/>
    <row r="5287" ht="15.75" customHeight="1"/>
    <row r="5288" ht="15.75" customHeight="1"/>
    <row r="5289" ht="15.75" customHeight="1"/>
    <row r="5290" ht="15.75" customHeight="1"/>
    <row r="5291" ht="15.75" customHeight="1"/>
    <row r="5292" ht="15.75" customHeight="1"/>
    <row r="5293" ht="15.75" customHeight="1"/>
    <row r="5294" ht="15.75" customHeight="1"/>
    <row r="5295" ht="15.75" customHeight="1"/>
    <row r="5296" ht="15.75" customHeight="1"/>
    <row r="5297" ht="15.75" customHeight="1"/>
    <row r="5298" ht="15.75" customHeight="1"/>
    <row r="5299" ht="15.75" customHeight="1"/>
    <row r="5300" ht="15.75" customHeight="1"/>
    <row r="5301" ht="15.75" customHeight="1"/>
    <row r="5302" ht="15.75" customHeight="1"/>
    <row r="5303" ht="15.75" customHeight="1"/>
    <row r="5304" ht="15.75" customHeight="1"/>
    <row r="5305" ht="15.75" customHeight="1"/>
    <row r="5306" ht="15.75" customHeight="1"/>
    <row r="5307" ht="15.75" customHeight="1"/>
    <row r="5308" ht="15.75" customHeight="1"/>
    <row r="5309" ht="15.75" customHeight="1"/>
    <row r="5310" ht="15.75" customHeight="1"/>
    <row r="5311" ht="15.75" customHeight="1"/>
    <row r="5312" ht="15.75" customHeight="1"/>
    <row r="5313" ht="15.75" customHeight="1"/>
    <row r="5314" ht="15.75" customHeight="1"/>
    <row r="5315" ht="15.75" customHeight="1"/>
    <row r="5316" ht="15.75" customHeight="1"/>
    <row r="5317" ht="15.75" customHeight="1"/>
    <row r="5318" ht="15.75" customHeight="1"/>
    <row r="5319" ht="15.75" customHeight="1"/>
    <row r="5320" ht="15.75" customHeight="1"/>
    <row r="5321" ht="15.75" customHeight="1"/>
    <row r="5322" ht="15.75" customHeight="1"/>
    <row r="5323" ht="15.75" customHeight="1"/>
    <row r="5324" ht="15.75" customHeight="1"/>
    <row r="5325" ht="15.75" customHeight="1"/>
    <row r="5326" ht="15.75" customHeight="1"/>
    <row r="5327" ht="15.75" customHeight="1"/>
    <row r="5328" ht="15.75" customHeight="1"/>
    <row r="5329" ht="15.75" customHeight="1"/>
    <row r="5330" ht="15.75" customHeight="1"/>
    <row r="5331" ht="15.75" customHeight="1"/>
    <row r="5332" ht="15.75" customHeight="1"/>
    <row r="5333" ht="15.75" customHeight="1"/>
    <row r="5334" ht="15.75" customHeight="1"/>
    <row r="5335" ht="15.75" customHeight="1"/>
    <row r="5336" ht="15.75" customHeight="1"/>
    <row r="5337" ht="15.75" customHeight="1"/>
    <row r="5338" ht="15.75" customHeight="1"/>
    <row r="5339" ht="15.75" customHeight="1"/>
    <row r="5340" ht="15.75" customHeight="1"/>
    <row r="5341" ht="15.75" customHeight="1"/>
    <row r="5342" ht="15.75" customHeight="1"/>
    <row r="5343" ht="15.75" customHeight="1"/>
    <row r="5344" ht="15.75" customHeight="1"/>
    <row r="5345" ht="15.75" customHeight="1"/>
    <row r="5346" ht="15.75" customHeight="1"/>
    <row r="5347" ht="15.75" customHeight="1"/>
    <row r="5348" ht="15.75" customHeight="1"/>
    <row r="5349" ht="15.75" customHeight="1"/>
    <row r="5350" ht="15.75" customHeight="1"/>
    <row r="5351" ht="15.75" customHeight="1"/>
    <row r="5352" ht="15.75" customHeight="1"/>
    <row r="5353" ht="15.75" customHeight="1"/>
    <row r="5354" ht="15.75" customHeight="1"/>
    <row r="5355" ht="15.75" customHeight="1"/>
    <row r="5356" ht="15.75" customHeight="1"/>
    <row r="5357" ht="15.75" customHeight="1"/>
    <row r="5358" ht="15.75" customHeight="1"/>
    <row r="5359" ht="15.75" customHeight="1"/>
    <row r="5360" ht="15.75" customHeight="1"/>
    <row r="5361" ht="15.75" customHeight="1"/>
    <row r="5362" ht="15.75" customHeight="1"/>
    <row r="5363" ht="15.75" customHeight="1"/>
    <row r="5364" ht="15.75" customHeight="1"/>
    <row r="5365" ht="15.75" customHeight="1"/>
    <row r="5366" ht="15.75" customHeight="1"/>
    <row r="5367" ht="15.75" customHeight="1"/>
    <row r="5368" ht="15.75" customHeight="1"/>
    <row r="5369" ht="15.75" customHeight="1"/>
    <row r="5370" ht="15.75" customHeight="1"/>
    <row r="5371" ht="15.75" customHeight="1"/>
    <row r="5372" ht="15.75" customHeight="1"/>
    <row r="5373" ht="15.75" customHeight="1"/>
    <row r="5374" ht="15.75" customHeight="1"/>
    <row r="5375" ht="15.75" customHeight="1"/>
    <row r="5376" ht="15.75" customHeight="1"/>
    <row r="5377" ht="15.75" customHeight="1"/>
    <row r="5378" ht="15.75" customHeight="1"/>
    <row r="5379" ht="15.75" customHeight="1"/>
    <row r="5380" ht="15.75" customHeight="1"/>
    <row r="5381" ht="15.75" customHeight="1"/>
    <row r="5382" ht="15.75" customHeight="1"/>
    <row r="5383" ht="15.75" customHeight="1"/>
    <row r="5384" ht="15.75" customHeight="1"/>
    <row r="5385" ht="15.75" customHeight="1"/>
    <row r="5386" ht="15.75" customHeight="1"/>
    <row r="5387" ht="15.75" customHeight="1"/>
    <row r="5388" ht="15.75" customHeight="1"/>
    <row r="5389" ht="15.75" customHeight="1"/>
    <row r="5390" ht="15.75" customHeight="1"/>
    <row r="5391" ht="15.75" customHeight="1"/>
    <row r="5392" ht="15.75" customHeight="1"/>
    <row r="5393" ht="15.75" customHeight="1"/>
    <row r="5394" ht="15.75" customHeight="1"/>
    <row r="5395" ht="15.75" customHeight="1"/>
    <row r="5396" ht="15.75" customHeight="1"/>
    <row r="5397" ht="15.75" customHeight="1"/>
    <row r="5398" ht="15.75" customHeight="1"/>
    <row r="5399" ht="15.75" customHeight="1"/>
    <row r="5400" ht="15.75" customHeight="1"/>
    <row r="5401" ht="15.75" customHeight="1"/>
    <row r="5402" ht="15.75" customHeight="1"/>
    <row r="5403" ht="15.75" customHeight="1"/>
    <row r="5404" ht="15.75" customHeight="1"/>
    <row r="5405" ht="15.75" customHeight="1"/>
    <row r="5406" ht="15.75" customHeight="1"/>
    <row r="5407" ht="15.75" customHeight="1"/>
    <row r="5408" ht="15.75" customHeight="1"/>
    <row r="5409" ht="15.75" customHeight="1"/>
    <row r="5410" ht="15.75" customHeight="1"/>
    <row r="5411" ht="15.75" customHeight="1"/>
    <row r="5412" ht="15.75" customHeight="1"/>
    <row r="5413" ht="15.75" customHeight="1"/>
    <row r="5414" ht="15.75" customHeight="1"/>
    <row r="5415" ht="15.75" customHeight="1"/>
    <row r="5416" ht="15.75" customHeight="1"/>
    <row r="5417" ht="15.75" customHeight="1"/>
    <row r="5418" ht="15.75" customHeight="1"/>
    <row r="5419" ht="15.75" customHeight="1"/>
    <row r="5420" ht="15.75" customHeight="1"/>
    <row r="5421" ht="15.75" customHeight="1"/>
    <row r="5422" ht="15.75" customHeight="1"/>
    <row r="5423" ht="15.75" customHeight="1"/>
    <row r="5424" ht="15.75" customHeight="1"/>
    <row r="5425" ht="15.75" customHeight="1"/>
    <row r="5426" ht="15.75" customHeight="1"/>
    <row r="5427" ht="15.75" customHeight="1"/>
    <row r="5428" ht="15.75" customHeight="1"/>
    <row r="5429" ht="15.75" customHeight="1"/>
    <row r="5430" ht="15.75" customHeight="1"/>
    <row r="5431" ht="15.75" customHeight="1"/>
    <row r="5432" ht="15.75" customHeight="1"/>
    <row r="5433" ht="15.75" customHeight="1"/>
    <row r="5434" ht="15.75" customHeight="1"/>
    <row r="5435" ht="15.75" customHeight="1"/>
    <row r="5436" ht="15.75" customHeight="1"/>
    <row r="5437" ht="15.75" customHeight="1"/>
    <row r="5438" ht="15.75" customHeight="1"/>
    <row r="5439" ht="15.75" customHeight="1"/>
    <row r="5440" ht="15.75" customHeight="1"/>
    <row r="5441" ht="15.75" customHeight="1"/>
    <row r="5442" ht="15.75" customHeight="1"/>
    <row r="5443" ht="15.75" customHeight="1"/>
    <row r="5444" ht="15.75" customHeight="1"/>
    <row r="5445" ht="15.75" customHeight="1"/>
    <row r="5446" ht="15.75" customHeight="1"/>
    <row r="5447" ht="15.75" customHeight="1"/>
    <row r="5448" ht="15.75" customHeight="1"/>
    <row r="5449" ht="15.75" customHeight="1"/>
    <row r="5450" ht="15.75" customHeight="1"/>
    <row r="5451" ht="15.75" customHeight="1"/>
    <row r="5452" ht="15.75" customHeight="1"/>
    <row r="5453" ht="15.75" customHeight="1"/>
    <row r="5454" ht="15.75" customHeight="1"/>
    <row r="5455" ht="15.75" customHeight="1"/>
    <row r="5456" ht="15.75" customHeight="1"/>
    <row r="5457" ht="15.75" customHeight="1"/>
    <row r="5458" ht="15.75" customHeight="1"/>
    <row r="5459" ht="15.75" customHeight="1"/>
    <row r="5460" ht="15.75" customHeight="1"/>
    <row r="5461" ht="15.75" customHeight="1"/>
    <row r="5462" ht="15.75" customHeight="1"/>
    <row r="5463" ht="15.75" customHeight="1"/>
    <row r="5464" ht="15.75" customHeight="1"/>
    <row r="5465" ht="15.75" customHeight="1"/>
    <row r="5466" ht="15.75" customHeight="1"/>
    <row r="5467" ht="15.75" customHeight="1"/>
    <row r="5468" ht="15.75" customHeight="1"/>
    <row r="5469" ht="15.75" customHeight="1"/>
    <row r="5470" ht="15.75" customHeight="1"/>
    <row r="5471" ht="15.75" customHeight="1"/>
    <row r="5472" ht="15.75" customHeight="1"/>
    <row r="5473" ht="15.75" customHeight="1"/>
    <row r="5474" ht="15.75" customHeight="1"/>
    <row r="5475" ht="15.75" customHeight="1"/>
    <row r="5476" ht="15.75" customHeight="1"/>
    <row r="5477" ht="15.75" customHeight="1"/>
    <row r="5478" ht="15.75" customHeight="1"/>
    <row r="5479" ht="15.75" customHeight="1"/>
    <row r="5480" ht="15.75" customHeight="1"/>
    <row r="5481" ht="15.75" customHeight="1"/>
    <row r="5482" ht="15.75" customHeight="1"/>
    <row r="5483" ht="15.75" customHeight="1"/>
    <row r="5484" ht="15.75" customHeight="1"/>
    <row r="5485" ht="15.75" customHeight="1"/>
    <row r="5486" ht="15.75" customHeight="1"/>
    <row r="5487" ht="15.75" customHeight="1"/>
    <row r="5488" ht="15.75" customHeight="1"/>
    <row r="5489" ht="15.75" customHeight="1"/>
    <row r="5490" ht="15.75" customHeight="1"/>
    <row r="5491" ht="15.75" customHeight="1"/>
    <row r="5492" ht="15.75" customHeight="1"/>
    <row r="5493" ht="15.75" customHeight="1"/>
    <row r="5494" ht="15.75" customHeight="1"/>
    <row r="5495" ht="15.75" customHeight="1"/>
    <row r="5496" ht="15.75" customHeight="1"/>
    <row r="5497" ht="15.75" customHeight="1"/>
    <row r="5498" ht="15.75" customHeight="1"/>
    <row r="5499" ht="15.75" customHeight="1"/>
    <row r="5500" ht="15.75" customHeight="1"/>
    <row r="5501" ht="15.75" customHeight="1"/>
    <row r="5502" ht="15.75" customHeight="1"/>
    <row r="5503" ht="15.75" customHeight="1"/>
    <row r="5504" ht="15.75" customHeight="1"/>
    <row r="5505" ht="15.75" customHeight="1"/>
    <row r="5506" ht="15.75" customHeight="1"/>
    <row r="5507" ht="15.75" customHeight="1"/>
    <row r="5508" ht="15.75" customHeight="1"/>
    <row r="5509" ht="15.75" customHeight="1"/>
    <row r="5510" ht="15.75" customHeight="1"/>
    <row r="5511" ht="15.75" customHeight="1"/>
    <row r="5512" ht="15.75" customHeight="1"/>
    <row r="5513" ht="15.75" customHeight="1"/>
    <row r="5514" ht="15.75" customHeight="1"/>
    <row r="5515" ht="15.75" customHeight="1"/>
    <row r="5516" ht="15.75" customHeight="1"/>
    <row r="5517" ht="15.75" customHeight="1"/>
    <row r="5518" ht="15.75" customHeight="1"/>
    <row r="5519" ht="15.75" customHeight="1"/>
    <row r="5520" ht="15.75" customHeight="1"/>
    <row r="5521" ht="15.75" customHeight="1"/>
    <row r="5522" ht="15.75" customHeight="1"/>
    <row r="5523" ht="15.75" customHeight="1"/>
    <row r="5524" ht="15.75" customHeight="1"/>
    <row r="5525" ht="15.75" customHeight="1"/>
    <row r="5526" ht="15.75" customHeight="1"/>
    <row r="5527" ht="15.75" customHeight="1"/>
    <row r="5528" ht="15.75" customHeight="1"/>
    <row r="5529" ht="15.75" customHeight="1"/>
    <row r="5530" ht="15.75" customHeight="1"/>
    <row r="5531" ht="15.75" customHeight="1"/>
    <row r="5532" ht="15.75" customHeight="1"/>
    <row r="5533" ht="15.75" customHeight="1"/>
    <row r="5534" ht="15.75" customHeight="1"/>
    <row r="5535" ht="15.75" customHeight="1"/>
    <row r="5536" ht="15.75" customHeight="1"/>
    <row r="5537" ht="15.75" customHeight="1"/>
    <row r="5538" ht="15.75" customHeight="1"/>
    <row r="5539" ht="15.75" customHeight="1"/>
    <row r="5540" ht="15.75" customHeight="1"/>
    <row r="5541" ht="15.75" customHeight="1"/>
    <row r="5542" ht="15.75" customHeight="1"/>
    <row r="5543" ht="15.75" customHeight="1"/>
    <row r="5544" ht="15.75" customHeight="1"/>
    <row r="5545" ht="15.75" customHeight="1"/>
    <row r="5546" ht="15.75" customHeight="1"/>
    <row r="5547" ht="15.75" customHeight="1"/>
    <row r="5548" ht="15.75" customHeight="1"/>
    <row r="5549" ht="15.75" customHeight="1"/>
    <row r="5550" ht="15.75" customHeight="1"/>
    <row r="5551" ht="15.75" customHeight="1"/>
    <row r="5552" ht="15.75" customHeight="1"/>
    <row r="5553" ht="15.75" customHeight="1"/>
    <row r="5554" ht="15.75" customHeight="1"/>
    <row r="5555" ht="15.75" customHeight="1"/>
    <row r="5556" ht="15.75" customHeight="1"/>
    <row r="5557" ht="15.75" customHeight="1"/>
    <row r="5558" ht="15.75" customHeight="1"/>
    <row r="5559" ht="15.75" customHeight="1"/>
    <row r="5560" ht="15.75" customHeight="1"/>
    <row r="5561" ht="15.75" customHeight="1"/>
    <row r="5562" ht="15.75" customHeight="1"/>
    <row r="5563" ht="15.75" customHeight="1"/>
    <row r="5564" ht="15.75" customHeight="1"/>
    <row r="5565" ht="15.75" customHeight="1"/>
    <row r="5566" ht="15.75" customHeight="1"/>
    <row r="5567" ht="15.75" customHeight="1"/>
    <row r="5568" ht="15.75" customHeight="1"/>
    <row r="5569" ht="15.75" customHeight="1"/>
    <row r="5570" ht="15.75" customHeight="1"/>
    <row r="5571" ht="15.75" customHeight="1"/>
    <row r="5572" ht="15.75" customHeight="1"/>
    <row r="5573" ht="15.75" customHeight="1"/>
    <row r="5574" ht="15.75" customHeight="1"/>
    <row r="5575" ht="15.75" customHeight="1"/>
    <row r="5576" ht="15.75" customHeight="1"/>
    <row r="5577" ht="15.75" customHeight="1"/>
    <row r="5578" ht="15.75" customHeight="1"/>
    <row r="5579" ht="15.75" customHeight="1"/>
    <row r="5580" ht="15.75" customHeight="1"/>
    <row r="5581" ht="15.75" customHeight="1"/>
    <row r="5582" ht="15.75" customHeight="1"/>
    <row r="5583" ht="15.75" customHeight="1"/>
    <row r="5584" ht="15.75" customHeight="1"/>
    <row r="5585" ht="15.75" customHeight="1"/>
    <row r="5586" ht="15.75" customHeight="1"/>
    <row r="5587" ht="15.75" customHeight="1"/>
    <row r="5588" ht="15.75" customHeight="1"/>
    <row r="5589" ht="15.75" customHeight="1"/>
    <row r="5590" ht="15.75" customHeight="1"/>
    <row r="5591" ht="15.75" customHeight="1"/>
    <row r="5592" ht="15.75" customHeight="1"/>
    <row r="5593" ht="15.75" customHeight="1"/>
    <row r="5594" ht="15.75" customHeight="1"/>
    <row r="5595" ht="15.75" customHeight="1"/>
    <row r="5596" ht="15.75" customHeight="1"/>
    <row r="5597" ht="15.75" customHeight="1"/>
    <row r="5598" ht="15.75" customHeight="1"/>
    <row r="5599" ht="15.75" customHeight="1"/>
    <row r="5600" ht="15.75" customHeight="1"/>
    <row r="5601" ht="15.75" customHeight="1"/>
    <row r="5602" ht="15.75" customHeight="1"/>
    <row r="5603" ht="15.75" customHeight="1"/>
    <row r="5604" ht="15.75" customHeight="1"/>
    <row r="5605" ht="15.75" customHeight="1"/>
    <row r="5606" ht="15.75" customHeight="1"/>
    <row r="5607" ht="15.75" customHeight="1"/>
    <row r="5608" ht="15.75" customHeight="1"/>
    <row r="5609" ht="15.75" customHeight="1"/>
    <row r="5610" ht="15.75" customHeight="1"/>
    <row r="5611" ht="15.75" customHeight="1"/>
    <row r="5612" ht="15.75" customHeight="1"/>
    <row r="5613" ht="15.75" customHeight="1"/>
    <row r="5614" ht="15.75" customHeight="1"/>
    <row r="5615" ht="15.75" customHeight="1"/>
    <row r="5616" ht="15.75" customHeight="1"/>
    <row r="5617" ht="15.75" customHeight="1"/>
    <row r="5618" ht="15.75" customHeight="1"/>
    <row r="5619" ht="15.75" customHeight="1"/>
    <row r="5620" ht="15.75" customHeight="1"/>
    <row r="5621" ht="15.75" customHeight="1"/>
    <row r="5622" ht="15.75" customHeight="1"/>
    <row r="5623" ht="15.75" customHeight="1"/>
    <row r="5624" ht="15.75" customHeight="1"/>
    <row r="5625" ht="15.75" customHeight="1"/>
    <row r="5626" ht="15.75" customHeight="1"/>
    <row r="5627" ht="15.75" customHeight="1"/>
    <row r="5628" ht="15.75" customHeight="1"/>
    <row r="5629" ht="15.75" customHeight="1"/>
    <row r="5630" ht="15.75" customHeight="1"/>
    <row r="5631" ht="15.75" customHeight="1"/>
    <row r="5632" ht="15.75" customHeight="1"/>
    <row r="5633" ht="15.75" customHeight="1"/>
    <row r="5634" ht="15.75" customHeight="1"/>
    <row r="5635" ht="15.75" customHeight="1"/>
    <row r="5636" ht="15.75" customHeight="1"/>
    <row r="5637" ht="15.75" customHeight="1"/>
    <row r="5638" ht="15.75" customHeight="1"/>
    <row r="5639" ht="15.75" customHeight="1"/>
    <row r="5640" ht="15.75" customHeight="1"/>
    <row r="5641" ht="15.75" customHeight="1"/>
    <row r="5642" ht="15.75" customHeight="1"/>
    <row r="5643" ht="15.75" customHeight="1"/>
    <row r="5644" ht="15.75" customHeight="1"/>
    <row r="5645" ht="15.75" customHeight="1"/>
    <row r="5646" ht="15.75" customHeight="1"/>
    <row r="5647" ht="15.75" customHeight="1"/>
    <row r="5648" ht="15.75" customHeight="1"/>
    <row r="5649" ht="15.75" customHeight="1"/>
    <row r="5650" ht="15.75" customHeight="1"/>
    <row r="5651" ht="15.75" customHeight="1"/>
    <row r="5652" ht="15.75" customHeight="1"/>
    <row r="5653" ht="15.75" customHeight="1"/>
    <row r="5654" ht="15.75" customHeight="1"/>
    <row r="5655" ht="15.75" customHeight="1"/>
    <row r="5656" ht="15.75" customHeight="1"/>
    <row r="5657" ht="15.75" customHeight="1"/>
    <row r="5658" ht="15.75" customHeight="1"/>
    <row r="5659" ht="15.75" customHeight="1"/>
    <row r="5660" ht="15.75" customHeight="1"/>
    <row r="5661" ht="15.75" customHeight="1"/>
    <row r="5662" ht="15.75" customHeight="1"/>
    <row r="5663" ht="15.75" customHeight="1"/>
    <row r="5664" ht="15.75" customHeight="1"/>
    <row r="5665" ht="15.75" customHeight="1"/>
    <row r="5666" ht="15.75" customHeight="1"/>
    <row r="5667" ht="15.75" customHeight="1"/>
    <row r="5668" ht="15.75" customHeight="1"/>
    <row r="5669" ht="15.75" customHeight="1"/>
    <row r="5670" ht="15.75" customHeight="1"/>
    <row r="5671" ht="15.75" customHeight="1"/>
    <row r="5672" ht="15.75" customHeight="1"/>
    <row r="5673" ht="15.75" customHeight="1"/>
    <row r="5674" ht="15.75" customHeight="1"/>
    <row r="5675" ht="15.75" customHeight="1"/>
    <row r="5676" ht="15.75" customHeight="1"/>
    <row r="5677" ht="15.75" customHeight="1"/>
    <row r="5678" ht="15.75" customHeight="1"/>
    <row r="5679" ht="15.75" customHeight="1"/>
    <row r="5680" ht="15.75" customHeight="1"/>
    <row r="5681" ht="15.75" customHeight="1"/>
    <row r="5682" ht="15.75" customHeight="1"/>
    <row r="5683" ht="15.75" customHeight="1"/>
    <row r="5684" ht="15.75" customHeight="1"/>
    <row r="5685" ht="15.75" customHeight="1"/>
    <row r="5686" ht="15.75" customHeight="1"/>
    <row r="5687" ht="15.75" customHeight="1"/>
    <row r="5688" ht="15.75" customHeight="1"/>
    <row r="5689" ht="15.75" customHeight="1"/>
    <row r="5690" ht="15.75" customHeight="1"/>
    <row r="5691" ht="15.75" customHeight="1"/>
    <row r="5692" ht="15.75" customHeight="1"/>
    <row r="5693" ht="15.75" customHeight="1"/>
    <row r="5694" ht="15.75" customHeight="1"/>
    <row r="5695" ht="15.75" customHeight="1"/>
    <row r="5696" ht="15.75" customHeight="1"/>
    <row r="5697" ht="15.75" customHeight="1"/>
    <row r="5698" ht="15.75" customHeight="1"/>
    <row r="5699" ht="15.75" customHeight="1"/>
    <row r="5700" ht="15.75" customHeight="1"/>
    <row r="5701" ht="15.75" customHeight="1"/>
    <row r="5702" ht="15.75" customHeight="1"/>
    <row r="5703" ht="15.75" customHeight="1"/>
    <row r="5704" ht="15.75" customHeight="1"/>
    <row r="5705" ht="15.75" customHeight="1"/>
    <row r="5706" ht="15.75" customHeight="1"/>
    <row r="5707" ht="15.75" customHeight="1"/>
    <row r="5708" ht="15.75" customHeight="1"/>
    <row r="5709" ht="15.75" customHeight="1"/>
    <row r="5710" ht="15.75" customHeight="1"/>
    <row r="5711" ht="15.75" customHeight="1"/>
    <row r="5712" ht="15.75" customHeight="1"/>
    <row r="5713" ht="15.75" customHeight="1"/>
    <row r="5714" ht="15.75" customHeight="1"/>
    <row r="5715" ht="15.75" customHeight="1"/>
    <row r="5716" ht="15.75" customHeight="1"/>
    <row r="5717" ht="15.75" customHeight="1"/>
    <row r="5718" ht="15.75" customHeight="1"/>
    <row r="5719" ht="15.75" customHeight="1"/>
    <row r="5720" ht="15.75" customHeight="1"/>
    <row r="5721" ht="15.75" customHeight="1"/>
    <row r="5722" ht="15.75" customHeight="1"/>
    <row r="5723" ht="15.75" customHeight="1"/>
    <row r="5724" ht="15.75" customHeight="1"/>
    <row r="5725" ht="15.75" customHeight="1"/>
    <row r="5726" ht="15.75" customHeight="1"/>
    <row r="5727" ht="15.75" customHeight="1"/>
    <row r="5728" ht="15.75" customHeight="1"/>
    <row r="5729" ht="15.75" customHeight="1"/>
    <row r="5730" ht="15.75" customHeight="1"/>
    <row r="5731" ht="15.75" customHeight="1"/>
    <row r="5732" ht="15.75" customHeight="1"/>
    <row r="5733" ht="15.75" customHeight="1"/>
    <row r="5734" ht="15.75" customHeight="1"/>
    <row r="5735" ht="15.75" customHeight="1"/>
    <row r="5736" ht="15.75" customHeight="1"/>
    <row r="5737" ht="15.75" customHeight="1"/>
    <row r="5738" ht="15.75" customHeight="1"/>
    <row r="5739" ht="15.75" customHeight="1"/>
    <row r="5740" ht="15.75" customHeight="1"/>
    <row r="5741" ht="15.75" customHeight="1"/>
    <row r="5742" ht="15.75" customHeight="1"/>
    <row r="5743" ht="15.75" customHeight="1"/>
    <row r="5744" ht="15.75" customHeight="1"/>
    <row r="5745" ht="15.75" customHeight="1"/>
    <row r="5746" ht="15.75" customHeight="1"/>
    <row r="5747" ht="15.75" customHeight="1"/>
    <row r="5748" ht="15.75" customHeight="1"/>
    <row r="5749" ht="15.75" customHeight="1"/>
    <row r="5750" ht="15.75" customHeight="1"/>
    <row r="5751" ht="15.75" customHeight="1"/>
    <row r="5752" ht="15.75" customHeight="1"/>
    <row r="5753" ht="15.75" customHeight="1"/>
    <row r="5754" ht="15.75" customHeight="1"/>
    <row r="5755" ht="15.75" customHeight="1"/>
    <row r="5756" ht="15.75" customHeight="1"/>
    <row r="5757" ht="15.75" customHeight="1"/>
    <row r="5758" ht="15.75" customHeight="1"/>
    <row r="5759" ht="15.75" customHeight="1"/>
    <row r="5760" ht="15.75" customHeight="1"/>
    <row r="5761" ht="15.75" customHeight="1"/>
    <row r="5762" ht="15.75" customHeight="1"/>
    <row r="5763" ht="15.75" customHeight="1"/>
    <row r="5764" ht="15.75" customHeight="1"/>
    <row r="5765" ht="15.75" customHeight="1"/>
    <row r="5766" ht="15.75" customHeight="1"/>
    <row r="5767" ht="15.75" customHeight="1"/>
    <row r="5768" ht="15.75" customHeight="1"/>
    <row r="5769" ht="15.75" customHeight="1"/>
    <row r="5770" ht="15.75" customHeight="1"/>
    <row r="5771" ht="15.75" customHeight="1"/>
    <row r="5772" ht="15.75" customHeight="1"/>
    <row r="5773" ht="15.75" customHeight="1"/>
    <row r="5774" ht="15.75" customHeight="1"/>
    <row r="5775" ht="15.75" customHeight="1"/>
    <row r="5776" ht="15.75" customHeight="1"/>
    <row r="5777" ht="15.75" customHeight="1"/>
    <row r="5778" ht="15.75" customHeight="1"/>
    <row r="5779" ht="15.75" customHeight="1"/>
    <row r="5780" ht="15.75" customHeight="1"/>
    <row r="5781" ht="15.75" customHeight="1"/>
    <row r="5782" ht="15.75" customHeight="1"/>
    <row r="5783" ht="15.75" customHeight="1"/>
    <row r="5784" ht="15.75" customHeight="1"/>
    <row r="5785" ht="15.75" customHeight="1"/>
    <row r="5786" ht="15.75" customHeight="1"/>
    <row r="5787" ht="15.75" customHeight="1"/>
    <row r="5788" ht="15.75" customHeight="1"/>
    <row r="5789" ht="15.75" customHeight="1"/>
    <row r="5790" ht="15.75" customHeight="1"/>
    <row r="5791" ht="15.75" customHeight="1"/>
    <row r="5792" ht="15.75" customHeight="1"/>
    <row r="5793" ht="15.75" customHeight="1"/>
    <row r="5794" ht="15.75" customHeight="1"/>
    <row r="5795" ht="15.75" customHeight="1"/>
    <row r="5796" ht="15.75" customHeight="1"/>
    <row r="5797" ht="15.75" customHeight="1"/>
    <row r="5798" ht="15.75" customHeight="1"/>
    <row r="5799" ht="15.75" customHeight="1"/>
    <row r="5800" ht="15.75" customHeight="1"/>
    <row r="5801" ht="15.75" customHeight="1"/>
    <row r="5802" ht="15.75" customHeight="1"/>
    <row r="5803" ht="15.75" customHeight="1"/>
    <row r="5804" ht="15.75" customHeight="1"/>
    <row r="5805" ht="15.75" customHeight="1"/>
    <row r="5806" ht="15.75" customHeight="1"/>
    <row r="5807" ht="15.75" customHeight="1"/>
    <row r="5808" ht="15.75" customHeight="1"/>
    <row r="5809" ht="15.75" customHeight="1"/>
    <row r="5810" ht="15.75" customHeight="1"/>
    <row r="5811" ht="15.75" customHeight="1"/>
    <row r="5812" ht="15.75" customHeight="1"/>
    <row r="5813" ht="15.75" customHeight="1"/>
    <row r="5814" ht="15.75" customHeight="1"/>
    <row r="5815" ht="15.75" customHeight="1"/>
    <row r="5816" ht="15.75" customHeight="1"/>
    <row r="5817" ht="15.75" customHeight="1"/>
    <row r="5818" ht="15.75" customHeight="1"/>
    <row r="5819" ht="15.75" customHeight="1"/>
    <row r="5820" ht="15.75" customHeight="1"/>
    <row r="5821" ht="15.75" customHeight="1"/>
    <row r="5822" ht="15.75" customHeight="1"/>
    <row r="5823" ht="15.75" customHeight="1"/>
    <row r="5824" ht="15.75" customHeight="1"/>
    <row r="5825" ht="15.75" customHeight="1"/>
    <row r="5826" ht="15.75" customHeight="1"/>
    <row r="5827" ht="15.75" customHeight="1"/>
    <row r="5828" ht="15.75" customHeight="1"/>
    <row r="5829" ht="15.75" customHeight="1"/>
    <row r="5830" ht="15.75" customHeight="1"/>
    <row r="5831" ht="15.75" customHeight="1"/>
    <row r="5832" ht="15.75" customHeight="1"/>
    <row r="5833" ht="15.75" customHeight="1"/>
    <row r="5834" ht="15.75" customHeight="1"/>
    <row r="5835" ht="15.75" customHeight="1"/>
    <row r="5836" ht="15.75" customHeight="1"/>
    <row r="5837" ht="15.75" customHeight="1"/>
    <row r="5838" ht="15.75" customHeight="1"/>
    <row r="5839" ht="15.75" customHeight="1"/>
    <row r="5840" ht="15.75" customHeight="1"/>
    <row r="5841" ht="15.75" customHeight="1"/>
    <row r="5842" ht="15.75" customHeight="1"/>
    <row r="5843" ht="15.75" customHeight="1"/>
    <row r="5844" ht="15.75" customHeight="1"/>
    <row r="5845" ht="15.75" customHeight="1"/>
    <row r="5846" ht="15.75" customHeight="1"/>
    <row r="5847" ht="15.75" customHeight="1"/>
    <row r="5848" ht="15.75" customHeight="1"/>
    <row r="5849" ht="15.75" customHeight="1"/>
    <row r="5850" ht="15.75" customHeight="1"/>
    <row r="5851" ht="15.75" customHeight="1"/>
    <row r="5852" ht="15.75" customHeight="1"/>
    <row r="5853" ht="15.75" customHeight="1"/>
    <row r="5854" ht="15.75" customHeight="1"/>
    <row r="5855" ht="15.75" customHeight="1"/>
    <row r="5856" ht="15.75" customHeight="1"/>
    <row r="5857" ht="15.75" customHeight="1"/>
    <row r="5858" ht="15.75" customHeight="1"/>
    <row r="5859" ht="15.75" customHeight="1"/>
    <row r="5860" ht="15.75" customHeight="1"/>
    <row r="5861" ht="15.75" customHeight="1"/>
    <row r="5862" ht="15.75" customHeight="1"/>
    <row r="5863" ht="15.75" customHeight="1"/>
    <row r="5864" ht="15.75" customHeight="1"/>
    <row r="5865" ht="15.75" customHeight="1"/>
    <row r="5866" ht="15.75" customHeight="1"/>
    <row r="5867" ht="15.75" customHeight="1"/>
    <row r="5868" ht="15.75" customHeight="1"/>
    <row r="5869" ht="15.75" customHeight="1"/>
    <row r="5870" ht="15.75" customHeight="1"/>
    <row r="5871" ht="15.75" customHeight="1"/>
    <row r="5872" ht="15.75" customHeight="1"/>
    <row r="5873" ht="15.75" customHeight="1"/>
    <row r="5874" ht="15.75" customHeight="1"/>
    <row r="5875" ht="15.75" customHeight="1"/>
    <row r="5876" ht="15.75" customHeight="1"/>
    <row r="5877" ht="15.75" customHeight="1"/>
    <row r="5878" ht="15.75" customHeight="1"/>
    <row r="5879" ht="15.75" customHeight="1"/>
    <row r="5880" ht="15.75" customHeight="1"/>
    <row r="5881" ht="15.75" customHeight="1"/>
    <row r="5882" ht="15.75" customHeight="1"/>
    <row r="5883" ht="15.75" customHeight="1"/>
    <row r="5884" ht="15.75" customHeight="1"/>
    <row r="5885" ht="15.75" customHeight="1"/>
    <row r="5886" ht="15.75" customHeight="1"/>
    <row r="5887" ht="15.75" customHeight="1"/>
    <row r="5888" ht="15.75" customHeight="1"/>
    <row r="5889" ht="15.75" customHeight="1"/>
    <row r="5890" ht="15.75" customHeight="1"/>
    <row r="5891" ht="15.75" customHeight="1"/>
    <row r="5892" ht="15.75" customHeight="1"/>
    <row r="5893" ht="15.75" customHeight="1"/>
    <row r="5894" ht="15.75" customHeight="1"/>
    <row r="5895" ht="15.75" customHeight="1"/>
    <row r="5896" ht="15.75" customHeight="1"/>
    <row r="5897" ht="15.75" customHeight="1"/>
    <row r="5898" ht="15.75" customHeight="1"/>
    <row r="5899" ht="15.75" customHeight="1"/>
    <row r="5900" ht="15.75" customHeight="1"/>
    <row r="5901" ht="15.75" customHeight="1"/>
    <row r="5902" ht="15.75" customHeight="1"/>
    <row r="5903" ht="15.75" customHeight="1"/>
    <row r="5904" ht="15.75" customHeight="1"/>
    <row r="5905" ht="15.75" customHeight="1"/>
    <row r="5906" ht="15.75" customHeight="1"/>
    <row r="5907" ht="15.75" customHeight="1"/>
    <row r="5908" ht="15.75" customHeight="1"/>
    <row r="5909" ht="15.75" customHeight="1"/>
    <row r="5910" ht="15.75" customHeight="1"/>
    <row r="5911" ht="15.75" customHeight="1"/>
    <row r="5912" ht="15.75" customHeight="1"/>
    <row r="5913" ht="15.75" customHeight="1"/>
    <row r="5914" ht="15.75" customHeight="1"/>
    <row r="5915" ht="15.75" customHeight="1"/>
    <row r="5916" ht="15.75" customHeight="1"/>
    <row r="5917" ht="15.75" customHeight="1"/>
    <row r="5918" ht="15.75" customHeight="1"/>
    <row r="5919" ht="15.75" customHeight="1"/>
    <row r="5920" ht="15.75" customHeight="1"/>
    <row r="5921" ht="15.75" customHeight="1"/>
    <row r="5922" ht="15.75" customHeight="1"/>
    <row r="5923" ht="15.75" customHeight="1"/>
    <row r="5924" ht="15.75" customHeight="1"/>
    <row r="5925" ht="15.75" customHeight="1"/>
    <row r="5926" ht="15.75" customHeight="1"/>
    <row r="5927" ht="15.75" customHeight="1"/>
    <row r="5928" ht="15.75" customHeight="1"/>
    <row r="5929" ht="15.75" customHeight="1"/>
    <row r="5930" ht="15.75" customHeight="1"/>
    <row r="5931" ht="15.75" customHeight="1"/>
    <row r="5932" ht="15.75" customHeight="1"/>
    <row r="5933" ht="15.75" customHeight="1"/>
    <row r="5934" ht="15.75" customHeight="1"/>
    <row r="5935" ht="15.75" customHeight="1"/>
    <row r="5936" ht="15.75" customHeight="1"/>
    <row r="5937" ht="15.75" customHeight="1"/>
    <row r="5938" ht="15.75" customHeight="1"/>
    <row r="5939" ht="15.75" customHeight="1"/>
    <row r="5940" ht="15.75" customHeight="1"/>
    <row r="5941" ht="15.75" customHeight="1"/>
    <row r="5942" ht="15.75" customHeight="1"/>
    <row r="5943" ht="15.75" customHeight="1"/>
    <row r="5944" ht="15.75" customHeight="1"/>
    <row r="5945" ht="15.75" customHeight="1"/>
    <row r="5946" ht="15.75" customHeight="1"/>
    <row r="5947" ht="15.75" customHeight="1"/>
    <row r="5948" ht="15.75" customHeight="1"/>
    <row r="5949" ht="15.75" customHeight="1"/>
    <row r="5950" ht="15.75" customHeight="1"/>
    <row r="5951" ht="15.75" customHeight="1"/>
    <row r="5952" ht="15.75" customHeight="1"/>
    <row r="5953" ht="15.75" customHeight="1"/>
    <row r="5954" ht="15.75" customHeight="1"/>
    <row r="5955" ht="15.75" customHeight="1"/>
    <row r="5956" ht="15.75" customHeight="1"/>
    <row r="5957" ht="15.75" customHeight="1"/>
    <row r="5958" ht="15.75" customHeight="1"/>
    <row r="5959" ht="15.75" customHeight="1"/>
    <row r="5960" ht="15.75" customHeight="1"/>
    <row r="5961" ht="15.75" customHeight="1"/>
    <row r="5962" ht="15.75" customHeight="1"/>
    <row r="5963" ht="15.75" customHeight="1"/>
    <row r="5964" ht="15.75" customHeight="1"/>
    <row r="5965" ht="15.75" customHeight="1"/>
    <row r="5966" ht="15.75" customHeight="1"/>
    <row r="5967" ht="15.75" customHeight="1"/>
    <row r="5968" ht="15.75" customHeight="1"/>
    <row r="5969" ht="15.75" customHeight="1"/>
    <row r="5970" ht="15.75" customHeight="1"/>
    <row r="5971" ht="15.75" customHeight="1"/>
    <row r="5972" ht="15.75" customHeight="1"/>
    <row r="5973" ht="15.75" customHeight="1"/>
    <row r="5974" ht="15.75" customHeight="1"/>
    <row r="5975" ht="15.75" customHeight="1"/>
    <row r="5976" ht="15.75" customHeight="1"/>
    <row r="5977" ht="15.75" customHeight="1"/>
    <row r="5978" ht="15.75" customHeight="1"/>
    <row r="5979" ht="15.75" customHeight="1"/>
    <row r="5980" ht="15.75" customHeight="1"/>
    <row r="5981" ht="15.75" customHeight="1"/>
    <row r="5982" ht="15.75" customHeight="1"/>
    <row r="5983" ht="15.75" customHeight="1"/>
    <row r="5984" ht="15.75" customHeight="1"/>
    <row r="5985" ht="15.75" customHeight="1"/>
    <row r="5986" ht="15.75" customHeight="1"/>
    <row r="5987" ht="15.75" customHeight="1"/>
    <row r="5988" ht="15.75" customHeight="1"/>
    <row r="5989" ht="15.75" customHeight="1"/>
    <row r="5990" ht="15.75" customHeight="1"/>
    <row r="5991" ht="15.75" customHeight="1"/>
    <row r="5992" ht="15.75" customHeight="1"/>
    <row r="5993" ht="15.75" customHeight="1"/>
    <row r="5994" ht="15.75" customHeight="1"/>
    <row r="5995" ht="15.75" customHeight="1"/>
    <row r="5996" ht="15.75" customHeight="1"/>
    <row r="5997" ht="15.75" customHeight="1"/>
    <row r="5998" ht="15.75" customHeight="1"/>
    <row r="5999" ht="15.75" customHeight="1"/>
    <row r="6000" ht="15.75" customHeight="1"/>
    <row r="6001" ht="15.75" customHeight="1"/>
    <row r="6002" ht="15.75" customHeight="1"/>
    <row r="6003" ht="15.75" customHeight="1"/>
    <row r="6004" ht="15.75" customHeight="1"/>
    <row r="6005" ht="15.75" customHeight="1"/>
    <row r="6006" ht="15.75" customHeight="1"/>
    <row r="6007" ht="15.75" customHeight="1"/>
    <row r="6008" ht="15.75" customHeight="1"/>
    <row r="6009" ht="15.75" customHeight="1"/>
    <row r="6010" ht="15.75" customHeight="1"/>
    <row r="6011" ht="15.75" customHeight="1"/>
    <row r="6012" ht="15.75" customHeight="1"/>
    <row r="6013" ht="15.75" customHeight="1"/>
    <row r="6014" ht="15.75" customHeight="1"/>
    <row r="6015" ht="15.75" customHeight="1"/>
    <row r="6016" ht="15.75" customHeight="1"/>
    <row r="6017" ht="15.75" customHeight="1"/>
    <row r="6018" ht="15.75" customHeight="1"/>
    <row r="6019" ht="15.75" customHeight="1"/>
    <row r="6020" ht="15.75" customHeight="1"/>
    <row r="6021" ht="15.75" customHeight="1"/>
    <row r="6022" ht="15.75" customHeight="1"/>
    <row r="6023" ht="15.75" customHeight="1"/>
    <row r="6024" ht="15.75" customHeight="1"/>
    <row r="6025" ht="15.75" customHeight="1"/>
    <row r="6026" ht="15.75" customHeight="1"/>
    <row r="6027" ht="15.75" customHeight="1"/>
    <row r="6028" ht="15.75" customHeight="1"/>
    <row r="6029" ht="15.75" customHeight="1"/>
    <row r="6030" ht="15.75" customHeight="1"/>
    <row r="6031" ht="15.75" customHeight="1"/>
    <row r="6032" ht="15.75" customHeight="1"/>
    <row r="6033" ht="15.75" customHeight="1"/>
    <row r="6034" ht="15.75" customHeight="1"/>
    <row r="6035" ht="15.75" customHeight="1"/>
    <row r="6036" ht="15.75" customHeight="1"/>
    <row r="6037" ht="15.75" customHeight="1"/>
    <row r="6038" ht="15.75" customHeight="1"/>
    <row r="6039" ht="15.75" customHeight="1"/>
    <row r="6040" ht="15.75" customHeight="1"/>
    <row r="6041" ht="15.75" customHeight="1"/>
    <row r="6042" ht="15.75" customHeight="1"/>
    <row r="6043" ht="15.75" customHeight="1"/>
    <row r="6044" ht="15.75" customHeight="1"/>
    <row r="6045" ht="15.75" customHeight="1"/>
    <row r="6046" ht="15.75" customHeight="1"/>
    <row r="6047" ht="15.75" customHeight="1"/>
    <row r="6048" ht="15.75" customHeight="1"/>
    <row r="6049" ht="15.75" customHeight="1"/>
    <row r="6050" ht="15.75" customHeight="1"/>
    <row r="6051" ht="15.75" customHeight="1"/>
    <row r="6052" ht="15.75" customHeight="1"/>
    <row r="6053" ht="15.75" customHeight="1"/>
    <row r="6054" ht="15.75" customHeight="1"/>
    <row r="6055" ht="15.75" customHeight="1"/>
    <row r="6056" ht="15.75" customHeight="1"/>
    <row r="6057" ht="15.75" customHeight="1"/>
    <row r="6058" ht="15.75" customHeight="1"/>
    <row r="6059" ht="15.75" customHeight="1"/>
    <row r="6060" ht="15.75" customHeight="1"/>
    <row r="6061" ht="15.75" customHeight="1"/>
    <row r="6062" ht="15.75" customHeight="1"/>
    <row r="6063" ht="15.75" customHeight="1"/>
    <row r="6064" ht="15.75" customHeight="1"/>
    <row r="6065" ht="15.75" customHeight="1"/>
    <row r="6066" ht="15.75" customHeight="1"/>
    <row r="6067" ht="15.75" customHeight="1"/>
    <row r="6068" ht="15.75" customHeight="1"/>
    <row r="6069" ht="15.75" customHeight="1"/>
    <row r="6070" ht="15.75" customHeight="1"/>
    <row r="6071" ht="15.75" customHeight="1"/>
    <row r="6072" ht="15.75" customHeight="1"/>
    <row r="6073" ht="15.75" customHeight="1"/>
    <row r="6074" ht="15.75" customHeight="1"/>
    <row r="6075" ht="15.75" customHeight="1"/>
    <row r="6076" ht="15.75" customHeight="1"/>
    <row r="6077" ht="15.75" customHeight="1"/>
    <row r="6078" ht="15.75" customHeight="1"/>
    <row r="6079" ht="15.75" customHeight="1"/>
    <row r="6080" ht="15.75" customHeight="1"/>
    <row r="6081" ht="15.75" customHeight="1"/>
    <row r="6082" ht="15.75" customHeight="1"/>
    <row r="6083" ht="15.75" customHeight="1"/>
    <row r="6084" ht="15.75" customHeight="1"/>
    <row r="6085" ht="15.75" customHeight="1"/>
    <row r="6086" ht="15.75" customHeight="1"/>
    <row r="6087" ht="15.75" customHeight="1"/>
    <row r="6088" ht="15.75" customHeight="1"/>
    <row r="6089" ht="15.75" customHeight="1"/>
    <row r="6090" ht="15.75" customHeight="1"/>
    <row r="6091" ht="15.75" customHeight="1"/>
    <row r="6092" ht="15.75" customHeight="1"/>
    <row r="6093" ht="15.75" customHeight="1"/>
    <row r="6094" ht="15.75" customHeight="1"/>
    <row r="6095" ht="15.75" customHeight="1"/>
    <row r="6096" ht="15.75" customHeight="1"/>
    <row r="6097" ht="15.75" customHeight="1"/>
    <row r="6098" ht="15.75" customHeight="1"/>
    <row r="6099" ht="15.75" customHeight="1"/>
    <row r="6100" ht="15.75" customHeight="1"/>
    <row r="6101" ht="15.75" customHeight="1"/>
    <row r="6102" ht="15.75" customHeight="1"/>
    <row r="6103" ht="15.75" customHeight="1"/>
    <row r="6104" ht="15.75" customHeight="1"/>
    <row r="6105" ht="15.75" customHeight="1"/>
    <row r="6106" ht="15.75" customHeight="1"/>
    <row r="6107" ht="15.75" customHeight="1"/>
    <row r="6108" ht="15.75" customHeight="1"/>
    <row r="6109" ht="15.75" customHeight="1"/>
    <row r="6110" ht="15.75" customHeight="1"/>
    <row r="6111" ht="15.75" customHeight="1"/>
    <row r="6112" ht="15.75" customHeight="1"/>
    <row r="6113" ht="15.75" customHeight="1"/>
    <row r="6114" ht="15.75" customHeight="1"/>
    <row r="6115" ht="15.75" customHeight="1"/>
    <row r="6116" ht="15.75" customHeight="1"/>
    <row r="6117" ht="15.75" customHeight="1"/>
    <row r="6118" ht="15.75" customHeight="1"/>
    <row r="6119" ht="15.75" customHeight="1"/>
    <row r="6120" ht="15.75" customHeight="1"/>
    <row r="6121" ht="15.75" customHeight="1"/>
    <row r="6122" ht="15.75" customHeight="1"/>
    <row r="6123" ht="15.75" customHeight="1"/>
    <row r="6124" ht="15.75" customHeight="1"/>
    <row r="6125" ht="15.75" customHeight="1"/>
    <row r="6126" ht="15.75" customHeight="1"/>
    <row r="6127" ht="15.75" customHeight="1"/>
    <row r="6128" ht="15.75" customHeight="1"/>
    <row r="6129" ht="15.75" customHeight="1"/>
    <row r="6130" ht="15.75" customHeight="1"/>
    <row r="6131" ht="15.75" customHeight="1"/>
    <row r="6132" ht="15.75" customHeight="1"/>
    <row r="6133" ht="15.75" customHeight="1"/>
    <row r="6134" ht="15.75" customHeight="1"/>
    <row r="6135" ht="15.75" customHeight="1"/>
    <row r="6136" ht="15.75" customHeight="1"/>
    <row r="6137" ht="15.75" customHeight="1"/>
    <row r="6138" ht="15.75" customHeight="1"/>
    <row r="6139" ht="15.75" customHeight="1"/>
    <row r="6140" ht="15.75" customHeight="1"/>
    <row r="6141" ht="15.75" customHeight="1"/>
    <row r="6142" ht="15.75" customHeight="1"/>
    <row r="6143" ht="15.75" customHeight="1"/>
    <row r="6144" ht="15.75" customHeight="1"/>
    <row r="6145" ht="15.75" customHeight="1"/>
    <row r="6146" ht="15.75" customHeight="1"/>
    <row r="6147" ht="15.75" customHeight="1"/>
    <row r="6148" ht="15.75" customHeight="1"/>
    <row r="6149" ht="15.75" customHeight="1"/>
    <row r="6150" ht="15.75" customHeight="1"/>
    <row r="6151" ht="15.75" customHeight="1"/>
    <row r="6152" ht="15.75" customHeight="1"/>
    <row r="6153" ht="15.75" customHeight="1"/>
    <row r="6154" ht="15.75" customHeight="1"/>
    <row r="6155" ht="15.75" customHeight="1"/>
    <row r="6156" ht="15.75" customHeight="1"/>
    <row r="6157" ht="15.75" customHeight="1"/>
    <row r="6158" ht="15.75" customHeight="1"/>
    <row r="6159" ht="15.75" customHeight="1"/>
    <row r="6160" ht="15.75" customHeight="1"/>
    <row r="6161" ht="15.75" customHeight="1"/>
    <row r="6162" ht="15.75" customHeight="1"/>
    <row r="6163" ht="15.75" customHeight="1"/>
    <row r="6164" ht="15.75" customHeight="1"/>
    <row r="6165" ht="15.75" customHeight="1"/>
    <row r="6166" ht="15.75" customHeight="1"/>
    <row r="6167" ht="15.75" customHeight="1"/>
    <row r="6168" ht="15.75" customHeight="1"/>
    <row r="6169" ht="15.75" customHeight="1"/>
    <row r="6170" ht="15.75" customHeight="1"/>
    <row r="6171" ht="15.75" customHeight="1"/>
    <row r="6172" ht="15.75" customHeight="1"/>
    <row r="6173" ht="15.75" customHeight="1"/>
    <row r="6174" ht="15.75" customHeight="1"/>
    <row r="6175" ht="15.75" customHeight="1"/>
    <row r="6176" ht="15.75" customHeight="1"/>
    <row r="6177" ht="15.75" customHeight="1"/>
    <row r="6178" ht="15.75" customHeight="1"/>
    <row r="6179" ht="15.75" customHeight="1"/>
    <row r="6180" ht="15.75" customHeight="1"/>
    <row r="6181" ht="15.75" customHeight="1"/>
    <row r="6182" ht="15.75" customHeight="1"/>
    <row r="6183" ht="15.75" customHeight="1"/>
    <row r="6184" ht="15.75" customHeight="1"/>
    <row r="6185" ht="15.75" customHeight="1"/>
    <row r="6186" ht="15.75" customHeight="1"/>
    <row r="6187" ht="15.75" customHeight="1"/>
    <row r="6188" ht="15.75" customHeight="1"/>
    <row r="6189" ht="15.75" customHeight="1"/>
    <row r="6190" ht="15.75" customHeight="1"/>
    <row r="6191" ht="15.75" customHeight="1"/>
    <row r="6192" ht="15.75" customHeight="1"/>
    <row r="6193" ht="15.75" customHeight="1"/>
    <row r="6194" ht="15.75" customHeight="1"/>
    <row r="6195" ht="15.75" customHeight="1"/>
    <row r="6196" ht="15.75" customHeight="1"/>
    <row r="6197" ht="15.75" customHeight="1"/>
    <row r="6198" ht="15.75" customHeight="1"/>
    <row r="6199" ht="15.75" customHeight="1"/>
    <row r="6200" ht="15.75" customHeight="1"/>
    <row r="6201" ht="15.75" customHeight="1"/>
    <row r="6202" ht="15.75" customHeight="1"/>
    <row r="6203" ht="15.75" customHeight="1"/>
    <row r="6204" ht="15.75" customHeight="1"/>
    <row r="6205" ht="15.75" customHeight="1"/>
    <row r="6206" ht="15.75" customHeight="1"/>
    <row r="6207" ht="15.75" customHeight="1"/>
    <row r="6208" ht="15.75" customHeight="1"/>
    <row r="6209" ht="15.75" customHeight="1"/>
    <row r="6210" ht="15.75" customHeight="1"/>
    <row r="6211" ht="15.75" customHeight="1"/>
    <row r="6212" ht="15.75" customHeight="1"/>
    <row r="6213" ht="15.75" customHeight="1"/>
    <row r="6214" ht="15.75" customHeight="1"/>
    <row r="6215" ht="15.75" customHeight="1"/>
    <row r="6216" ht="15.75" customHeight="1"/>
    <row r="6217" ht="15.75" customHeight="1"/>
    <row r="6218" ht="15.75" customHeight="1"/>
    <row r="6219" ht="15.75" customHeight="1"/>
    <row r="6220" ht="15.75" customHeight="1"/>
    <row r="6221" ht="15.75" customHeight="1"/>
    <row r="6222" ht="15.75" customHeight="1"/>
    <row r="6223" ht="15.75" customHeight="1"/>
    <row r="6224" ht="15.75" customHeight="1"/>
    <row r="6225" ht="15.75" customHeight="1"/>
    <row r="6226" ht="15.75" customHeight="1"/>
    <row r="6227" ht="15.75" customHeight="1"/>
    <row r="6228" ht="15.75" customHeight="1"/>
    <row r="6229" ht="15.75" customHeight="1"/>
    <row r="6230" ht="15.75" customHeight="1"/>
    <row r="6231" ht="15.75" customHeight="1"/>
    <row r="6232" ht="15.75" customHeight="1"/>
    <row r="6233" ht="15.75" customHeight="1"/>
    <row r="6234" ht="15.75" customHeight="1"/>
    <row r="6235" ht="15.75" customHeight="1"/>
    <row r="6236" ht="15.75" customHeight="1"/>
    <row r="6237" ht="15.75" customHeight="1"/>
    <row r="6238" ht="15.75" customHeight="1"/>
    <row r="6239" ht="15.75" customHeight="1"/>
    <row r="6240" ht="15.75" customHeight="1"/>
    <row r="6241" ht="15.75" customHeight="1"/>
    <row r="6242" ht="15.75" customHeight="1"/>
    <row r="6243" ht="15.75" customHeight="1"/>
    <row r="6244" ht="15.75" customHeight="1"/>
    <row r="6245" ht="15.75" customHeight="1"/>
    <row r="6246" ht="15.75" customHeight="1"/>
    <row r="6247" ht="15.75" customHeight="1"/>
    <row r="6248" ht="15.75" customHeight="1"/>
    <row r="6249" ht="15.75" customHeight="1"/>
    <row r="6250" ht="15.75" customHeight="1"/>
    <row r="6251" ht="15.75" customHeight="1"/>
    <row r="6252" ht="15.75" customHeight="1"/>
    <row r="6253" ht="15.75" customHeight="1"/>
    <row r="6254" ht="15.75" customHeight="1"/>
    <row r="6255" ht="15.75" customHeight="1"/>
    <row r="6256" ht="15.75" customHeight="1"/>
    <row r="6257" ht="15.75" customHeight="1"/>
    <row r="6258" ht="15.75" customHeight="1"/>
    <row r="6259" ht="15.75" customHeight="1"/>
    <row r="6260" ht="15.75" customHeight="1"/>
    <row r="6261" ht="15.75" customHeight="1"/>
    <row r="6262" ht="15.75" customHeight="1"/>
    <row r="6263" ht="15.75" customHeight="1"/>
    <row r="6264" ht="15.75" customHeight="1"/>
    <row r="6265" ht="15.75" customHeight="1"/>
    <row r="6266" ht="15.75" customHeight="1"/>
    <row r="6267" ht="15.75" customHeight="1"/>
    <row r="6268" ht="15.75" customHeight="1"/>
    <row r="6269" ht="15.75" customHeight="1"/>
    <row r="6270" ht="15.75" customHeight="1"/>
    <row r="6271" ht="15.75" customHeight="1"/>
    <row r="6272" ht="15.75" customHeight="1"/>
    <row r="6273" ht="15.75" customHeight="1"/>
    <row r="6274" ht="15.75" customHeight="1"/>
    <row r="6275" ht="15.75" customHeight="1"/>
    <row r="6276" ht="15.75" customHeight="1"/>
    <row r="6277" ht="15.75" customHeight="1"/>
    <row r="6278" ht="15.75" customHeight="1"/>
    <row r="6279" ht="15.75" customHeight="1"/>
    <row r="6280" ht="15.75" customHeight="1"/>
    <row r="6281" ht="15.75" customHeight="1"/>
    <row r="6282" ht="15.75" customHeight="1"/>
    <row r="6283" ht="15.75" customHeight="1"/>
    <row r="6284" ht="15.75" customHeight="1"/>
    <row r="6285" ht="15.75" customHeight="1"/>
    <row r="6286" ht="15.75" customHeight="1"/>
    <row r="6287" ht="15.75" customHeight="1"/>
    <row r="6288" ht="15.75" customHeight="1"/>
    <row r="6289" ht="15.75" customHeight="1"/>
    <row r="6290" ht="15.75" customHeight="1"/>
    <row r="6291" ht="15.75" customHeight="1"/>
    <row r="6292" ht="15.75" customHeight="1"/>
    <row r="6293" ht="15.75" customHeight="1"/>
    <row r="6294" ht="15.75" customHeight="1"/>
    <row r="6295" ht="15.75" customHeight="1"/>
    <row r="6296" ht="15.75" customHeight="1"/>
    <row r="6297" ht="15.75" customHeight="1"/>
    <row r="6298" ht="15.75" customHeight="1"/>
    <row r="6299" ht="15.75" customHeight="1"/>
    <row r="6300" ht="15.75" customHeight="1"/>
    <row r="6301" ht="15.75" customHeight="1"/>
    <row r="6302" ht="15.75" customHeight="1"/>
    <row r="6303" ht="15.75" customHeight="1"/>
    <row r="6304" ht="15.75" customHeight="1"/>
    <row r="6305" ht="15.75" customHeight="1"/>
    <row r="6306" ht="15.75" customHeight="1"/>
    <row r="6307" ht="15.75" customHeight="1"/>
    <row r="6308" ht="15.75" customHeight="1"/>
    <row r="6309" ht="15.75" customHeight="1"/>
    <row r="6310" ht="15.75" customHeight="1"/>
    <row r="6311" ht="15.75" customHeight="1"/>
    <row r="6312" ht="15.75" customHeight="1"/>
    <row r="6313" ht="15.75" customHeight="1"/>
    <row r="6314" ht="15.75" customHeight="1"/>
    <row r="6315" ht="15.75" customHeight="1"/>
    <row r="6316" ht="15.75" customHeight="1"/>
    <row r="6317" ht="15.75" customHeight="1"/>
    <row r="6318" ht="15.75" customHeight="1"/>
    <row r="6319" ht="15.75" customHeight="1"/>
    <row r="6320" ht="15.75" customHeight="1"/>
    <row r="6321" ht="15.75" customHeight="1"/>
    <row r="6322" ht="15.75" customHeight="1"/>
    <row r="6323" ht="15.75" customHeight="1"/>
    <row r="6324" ht="15.75" customHeight="1"/>
    <row r="6325" ht="15.75" customHeight="1"/>
    <row r="6326" ht="15.75" customHeight="1"/>
    <row r="6327" ht="15.75" customHeight="1"/>
    <row r="6328" ht="15.75" customHeight="1"/>
    <row r="6329" ht="15.75" customHeight="1"/>
    <row r="6330" ht="15.75" customHeight="1"/>
    <row r="6331" ht="15.75" customHeight="1"/>
    <row r="6332" ht="15.75" customHeight="1"/>
    <row r="6333" ht="15.75" customHeight="1"/>
    <row r="6334" ht="15.75" customHeight="1"/>
    <row r="6335" ht="15.75" customHeight="1"/>
    <row r="6336" ht="15.75" customHeight="1"/>
    <row r="6337" ht="15.75" customHeight="1"/>
    <row r="6338" ht="15.75" customHeight="1"/>
    <row r="6339" ht="15.75" customHeight="1"/>
    <row r="6340" ht="15.75" customHeight="1"/>
    <row r="6341" ht="15.75" customHeight="1"/>
    <row r="6342" ht="15.75" customHeight="1"/>
    <row r="6343" ht="15.75" customHeight="1"/>
    <row r="6344" ht="15.75" customHeight="1"/>
    <row r="6345" ht="15.75" customHeight="1"/>
    <row r="6346" ht="15.75" customHeight="1"/>
    <row r="6347" ht="15.75" customHeight="1"/>
    <row r="6348" ht="15.75" customHeight="1"/>
    <row r="6349" ht="15.75" customHeight="1"/>
    <row r="6350" ht="15.75" customHeight="1"/>
    <row r="6351" ht="15.75" customHeight="1"/>
    <row r="6352" ht="15.75" customHeight="1"/>
    <row r="6353" ht="15.75" customHeight="1"/>
    <row r="6354" ht="15.75" customHeight="1"/>
    <row r="6355" ht="15.75" customHeight="1"/>
    <row r="6356" ht="15.75" customHeight="1"/>
    <row r="6357" ht="15.75" customHeight="1"/>
    <row r="6358" ht="15.75" customHeight="1"/>
    <row r="6359" ht="15.75" customHeight="1"/>
    <row r="6360" ht="15.75" customHeight="1"/>
    <row r="6361" ht="15.75" customHeight="1"/>
    <row r="6362" ht="15.75" customHeight="1"/>
    <row r="6363" ht="15.75" customHeight="1"/>
    <row r="6364" ht="15.75" customHeight="1"/>
    <row r="6365" ht="15.75" customHeight="1"/>
    <row r="6366" ht="15.75" customHeight="1"/>
    <row r="6367" ht="15.75" customHeight="1"/>
    <row r="6368" ht="15.75" customHeight="1"/>
    <row r="6369" ht="15.75" customHeight="1"/>
    <row r="6370" ht="15.75" customHeight="1"/>
    <row r="6371" ht="15.75" customHeight="1"/>
    <row r="6372" ht="15.75" customHeight="1"/>
    <row r="6373" ht="15.75" customHeight="1"/>
    <row r="6374" ht="15.75" customHeight="1"/>
    <row r="6375" ht="15.75" customHeight="1"/>
    <row r="6376" ht="15.75" customHeight="1"/>
    <row r="6377" ht="15.75" customHeight="1"/>
    <row r="6378" ht="15.75" customHeight="1"/>
    <row r="6379" ht="15.75" customHeight="1"/>
    <row r="6380" ht="15.75" customHeight="1"/>
    <row r="6381" ht="15.75" customHeight="1"/>
    <row r="6382" ht="15.75" customHeight="1"/>
    <row r="6383" ht="15.75" customHeight="1"/>
    <row r="6384" ht="15.75" customHeight="1"/>
    <row r="6385" ht="15.75" customHeight="1"/>
    <row r="6386" ht="15.75" customHeight="1"/>
    <row r="6387" ht="15.75" customHeight="1"/>
    <row r="6388" ht="15.75" customHeight="1"/>
    <row r="6389" ht="15.75" customHeight="1"/>
    <row r="6390" ht="15.75" customHeight="1"/>
    <row r="6391" ht="15.75" customHeight="1"/>
    <row r="6392" ht="15.75" customHeight="1"/>
    <row r="6393" ht="15.75" customHeight="1"/>
    <row r="6394" ht="15.75" customHeight="1"/>
    <row r="6395" ht="15.75" customHeight="1"/>
    <row r="6396" ht="15.75" customHeight="1"/>
    <row r="6397" ht="15.75" customHeight="1"/>
    <row r="6398" ht="15.75" customHeight="1"/>
    <row r="6399" ht="15.75" customHeight="1"/>
    <row r="6400" ht="15.75" customHeight="1"/>
    <row r="6401" ht="15.75" customHeight="1"/>
    <row r="6402" ht="15.75" customHeight="1"/>
    <row r="6403" ht="15.75" customHeight="1"/>
    <row r="6404" ht="15.75" customHeight="1"/>
    <row r="6405" ht="15.75" customHeight="1"/>
    <row r="6406" ht="15.75" customHeight="1"/>
    <row r="6407" ht="15.75" customHeight="1"/>
    <row r="6408" ht="15.75" customHeight="1"/>
    <row r="6409" ht="15.75" customHeight="1"/>
    <row r="6410" ht="15.75" customHeight="1"/>
    <row r="6411" ht="15.75" customHeight="1"/>
    <row r="6412" ht="15.75" customHeight="1"/>
    <row r="6413" ht="15.75" customHeight="1"/>
    <row r="6414" ht="15.75" customHeight="1"/>
    <row r="6415" ht="15.75" customHeight="1"/>
    <row r="6416" ht="15.75" customHeight="1"/>
    <row r="6417" ht="15.75" customHeight="1"/>
    <row r="6418" ht="15.75" customHeight="1"/>
    <row r="6419" ht="15.75" customHeight="1"/>
    <row r="6420" ht="15.75" customHeight="1"/>
    <row r="6421" ht="15.75" customHeight="1"/>
    <row r="6422" ht="15.75" customHeight="1"/>
    <row r="6423" ht="15.75" customHeight="1"/>
    <row r="6424" ht="15.75" customHeight="1"/>
    <row r="6425" ht="15.75" customHeight="1"/>
    <row r="6426" ht="15.75" customHeight="1"/>
    <row r="6427" ht="15.75" customHeight="1"/>
    <row r="6428" ht="15.75" customHeight="1"/>
    <row r="6429" ht="15.75" customHeight="1"/>
    <row r="6430" ht="15.75" customHeight="1"/>
    <row r="6431" ht="15.75" customHeight="1"/>
    <row r="6432" ht="15.75" customHeight="1"/>
    <row r="6433" ht="15.75" customHeight="1"/>
    <row r="6434" ht="15.75" customHeight="1"/>
    <row r="6435" ht="15.75" customHeight="1"/>
    <row r="6436" ht="15.75" customHeight="1"/>
    <row r="6437" ht="15.75" customHeight="1"/>
    <row r="6438" ht="15.75" customHeight="1"/>
    <row r="6439" ht="15.75" customHeight="1"/>
    <row r="6440" ht="15.75" customHeight="1"/>
    <row r="6441" ht="15.75" customHeight="1"/>
    <row r="6442" ht="15.75" customHeight="1"/>
    <row r="6443" ht="15.75" customHeight="1"/>
    <row r="6444" ht="15.75" customHeight="1"/>
    <row r="6445" ht="15.75" customHeight="1"/>
    <row r="6446" ht="15.75" customHeight="1"/>
    <row r="6447" ht="15.75" customHeight="1"/>
    <row r="6448" ht="15.75" customHeight="1"/>
    <row r="6449" ht="15.75" customHeight="1"/>
    <row r="6450" ht="15.75" customHeight="1"/>
    <row r="6451" ht="15.75" customHeight="1"/>
    <row r="6452" ht="15.75" customHeight="1"/>
    <row r="6453" ht="15.75" customHeight="1"/>
    <row r="6454" ht="15.75" customHeight="1"/>
    <row r="6455" ht="15.75" customHeight="1"/>
    <row r="6456" ht="15.75" customHeight="1"/>
    <row r="6457" ht="15.75" customHeight="1"/>
    <row r="6458" ht="15.75" customHeight="1"/>
    <row r="6459" ht="15.75" customHeight="1"/>
    <row r="6460" ht="15.75" customHeight="1"/>
    <row r="6461" ht="15.75" customHeight="1"/>
    <row r="6462" ht="15.75" customHeight="1"/>
    <row r="6463" ht="15.75" customHeight="1"/>
    <row r="6464" ht="15.75" customHeight="1"/>
    <row r="6465" ht="15.75" customHeight="1"/>
    <row r="6466" ht="15.75" customHeight="1"/>
    <row r="6467" ht="15.75" customHeight="1"/>
    <row r="6468" ht="15.75" customHeight="1"/>
    <row r="6469" ht="15.75" customHeight="1"/>
    <row r="6470" ht="15.75" customHeight="1"/>
    <row r="6471" ht="15.75" customHeight="1"/>
    <row r="6472" ht="15.75" customHeight="1"/>
    <row r="6473" ht="15.75" customHeight="1"/>
    <row r="6474" ht="15.75" customHeight="1"/>
    <row r="6475" ht="15.75" customHeight="1"/>
    <row r="6476" ht="15.75" customHeight="1"/>
    <row r="6477" ht="15.75" customHeight="1"/>
    <row r="6478" ht="15.75" customHeight="1"/>
    <row r="6479" ht="15.75" customHeight="1"/>
    <row r="6480" ht="15.75" customHeight="1"/>
    <row r="6481" ht="15.75" customHeight="1"/>
    <row r="6482" ht="15.75" customHeight="1"/>
    <row r="6483" ht="15.75" customHeight="1"/>
    <row r="6484" ht="15.75" customHeight="1"/>
    <row r="6485" ht="15.75" customHeight="1"/>
    <row r="6486" ht="15.75" customHeight="1"/>
    <row r="6487" ht="15.75" customHeight="1"/>
    <row r="6488" ht="15.75" customHeight="1"/>
    <row r="6489" ht="15.75" customHeight="1"/>
    <row r="6490" ht="15.75" customHeight="1"/>
    <row r="6491" ht="15.75" customHeight="1"/>
    <row r="6492" ht="15.75" customHeight="1"/>
    <row r="6493" ht="15.75" customHeight="1"/>
    <row r="6494" ht="15.75" customHeight="1"/>
    <row r="6495" ht="15.75" customHeight="1"/>
    <row r="6496" ht="15.75" customHeight="1"/>
    <row r="6497" ht="15.75" customHeight="1"/>
    <row r="6498" ht="15.75" customHeight="1"/>
    <row r="6499" ht="15.75" customHeight="1"/>
    <row r="6500" ht="15.75" customHeight="1"/>
    <row r="6501" ht="15.75" customHeight="1"/>
    <row r="6502" ht="15.75" customHeight="1"/>
    <row r="6503" ht="15.75" customHeight="1"/>
    <row r="6504" ht="15.75" customHeight="1"/>
    <row r="6505" ht="15.75" customHeight="1"/>
    <row r="6506" ht="15.75" customHeight="1"/>
    <row r="6507" ht="15.75" customHeight="1"/>
    <row r="6508" ht="15.75" customHeight="1"/>
    <row r="6509" ht="15.75" customHeight="1"/>
    <row r="6510" ht="15.75" customHeight="1"/>
    <row r="6511" ht="15.75" customHeight="1"/>
    <row r="6512" ht="15.75" customHeight="1"/>
    <row r="6513" ht="15.75" customHeight="1"/>
    <row r="6514" ht="15.75" customHeight="1"/>
    <row r="6515" ht="15.75" customHeight="1"/>
    <row r="6516" ht="15.75" customHeight="1"/>
    <row r="6517" ht="15.75" customHeight="1"/>
    <row r="6518" ht="15.75" customHeight="1"/>
    <row r="6519" ht="15.75" customHeight="1"/>
    <row r="6520" ht="15.75" customHeight="1"/>
    <row r="6521" ht="15.75" customHeight="1"/>
    <row r="6522" ht="15.75" customHeight="1"/>
    <row r="6523" ht="15.75" customHeight="1"/>
    <row r="6524" ht="15.75" customHeight="1"/>
    <row r="6525" ht="15.75" customHeight="1"/>
    <row r="6526" ht="15.75" customHeight="1"/>
    <row r="6527" ht="15.75" customHeight="1"/>
    <row r="6528" ht="15.75" customHeight="1"/>
    <row r="6529" ht="15.75" customHeight="1"/>
    <row r="6530" ht="15.75" customHeight="1"/>
    <row r="6531" ht="15.75" customHeight="1"/>
    <row r="6532" ht="15.75" customHeight="1"/>
    <row r="6533" ht="15.75" customHeight="1"/>
    <row r="6534" ht="15.75" customHeight="1"/>
    <row r="6535" ht="15.75" customHeight="1"/>
    <row r="6536" ht="15.75" customHeight="1"/>
    <row r="6537" ht="15.75" customHeight="1"/>
    <row r="6538" ht="15.75" customHeight="1"/>
    <row r="6539" ht="15.75" customHeight="1"/>
    <row r="6540" ht="15.75" customHeight="1"/>
    <row r="6541" ht="15.75" customHeight="1"/>
    <row r="6542" ht="15.75" customHeight="1"/>
    <row r="6543" ht="15.75" customHeight="1"/>
    <row r="6544" ht="15.75" customHeight="1"/>
    <row r="6545" ht="15.75" customHeight="1"/>
    <row r="6546" ht="15.75" customHeight="1"/>
    <row r="6547" ht="15.75" customHeight="1"/>
    <row r="6548" ht="15.75" customHeight="1"/>
    <row r="6549" ht="15.75" customHeight="1"/>
    <row r="6550" ht="15.75" customHeight="1"/>
    <row r="6551" ht="15.75" customHeight="1"/>
    <row r="6552" ht="15.75" customHeight="1"/>
    <row r="6553" ht="15.75" customHeight="1"/>
    <row r="6554" ht="15.75" customHeight="1"/>
    <row r="6555" ht="15.75" customHeight="1"/>
    <row r="6556" ht="15.75" customHeight="1"/>
    <row r="6557" ht="15.75" customHeight="1"/>
    <row r="6558" ht="15.75" customHeight="1"/>
    <row r="6559" ht="15.75" customHeight="1"/>
    <row r="6560" ht="15.75" customHeight="1"/>
    <row r="6561" ht="15.75" customHeight="1"/>
    <row r="6562" ht="15.75" customHeight="1"/>
    <row r="6563" ht="15.75" customHeight="1"/>
    <row r="6564" ht="15.75" customHeight="1"/>
    <row r="6565" ht="15.75" customHeight="1"/>
    <row r="6566" ht="15.75" customHeight="1"/>
    <row r="6567" ht="15.75" customHeight="1"/>
    <row r="6568" ht="15.75" customHeight="1"/>
    <row r="6569" ht="15.75" customHeight="1"/>
    <row r="6570" ht="15.75" customHeight="1"/>
    <row r="6571" ht="15.75" customHeight="1"/>
    <row r="6572" ht="15.75" customHeight="1"/>
    <row r="6573" ht="15.75" customHeight="1"/>
    <row r="6574" ht="15.75" customHeight="1"/>
    <row r="6575" ht="15.75" customHeight="1"/>
    <row r="6576" ht="15.75" customHeight="1"/>
    <row r="6577" ht="15.75" customHeight="1"/>
    <row r="6578" ht="15.75" customHeight="1"/>
    <row r="6579" ht="15.75" customHeight="1"/>
    <row r="6580" ht="15.75" customHeight="1"/>
    <row r="6581" ht="15.75" customHeight="1"/>
    <row r="6582" ht="15.75" customHeight="1"/>
    <row r="6583" ht="15.75" customHeight="1"/>
    <row r="6584" ht="15.75" customHeight="1"/>
    <row r="6585" ht="15.75" customHeight="1"/>
    <row r="6586" ht="15.75" customHeight="1"/>
    <row r="6587" ht="15.75" customHeight="1"/>
    <row r="6588" ht="15.75" customHeight="1"/>
    <row r="6589" ht="15.75" customHeight="1"/>
    <row r="6590" ht="15.75" customHeight="1"/>
    <row r="6591" ht="15.75" customHeight="1"/>
    <row r="6592" ht="15.75" customHeight="1"/>
    <row r="6593" ht="15.75" customHeight="1"/>
    <row r="6594" ht="15.75" customHeight="1"/>
    <row r="6595" ht="15.75" customHeight="1"/>
    <row r="6596" ht="15.75" customHeight="1"/>
    <row r="6597" ht="15.75" customHeight="1"/>
    <row r="6598" ht="15.75" customHeight="1"/>
    <row r="6599" ht="15.75" customHeight="1"/>
    <row r="6600" ht="15.75" customHeight="1"/>
    <row r="6601" ht="15.75" customHeight="1"/>
    <row r="6602" ht="15.75" customHeight="1"/>
    <row r="6603" ht="15.75" customHeight="1"/>
    <row r="6604" ht="15.75" customHeight="1"/>
    <row r="6605" ht="15.75" customHeight="1"/>
    <row r="6606" ht="15.75" customHeight="1"/>
    <row r="6607" ht="15.75" customHeight="1"/>
    <row r="6608" ht="15.75" customHeight="1"/>
    <row r="6609" ht="15.75" customHeight="1"/>
    <row r="6610" ht="15.75" customHeight="1"/>
    <row r="6611" ht="15.75" customHeight="1"/>
    <row r="6612" ht="15.75" customHeight="1"/>
    <row r="6613" ht="15.75" customHeight="1"/>
    <row r="6614" ht="15.75" customHeight="1"/>
    <row r="6615" ht="15.75" customHeight="1"/>
    <row r="6616" ht="15.75" customHeight="1"/>
    <row r="6617" ht="15.75" customHeight="1"/>
    <row r="6618" ht="15.75" customHeight="1"/>
    <row r="6619" ht="15.75" customHeight="1"/>
    <row r="6620" ht="15.75" customHeight="1"/>
    <row r="6621" ht="15.75" customHeight="1"/>
    <row r="6622" ht="15.75" customHeight="1"/>
    <row r="6623" ht="15.75" customHeight="1"/>
    <row r="6624" ht="15.75" customHeight="1"/>
    <row r="6625" ht="15.75" customHeight="1"/>
    <row r="6626" ht="15.75" customHeight="1"/>
    <row r="6627" ht="15.75" customHeight="1"/>
    <row r="6628" ht="15.75" customHeight="1"/>
    <row r="6629" ht="15.75" customHeight="1"/>
    <row r="6630" ht="15.75" customHeight="1"/>
    <row r="6631" ht="15.75" customHeight="1"/>
    <row r="6632" ht="15.75" customHeight="1"/>
    <row r="6633" ht="15.75" customHeight="1"/>
    <row r="6634" ht="15.75" customHeight="1"/>
    <row r="6635" ht="15.75" customHeight="1"/>
    <row r="6636" ht="15.75" customHeight="1"/>
    <row r="6637" ht="15.75" customHeight="1"/>
    <row r="6638" ht="15.75" customHeight="1"/>
    <row r="6639" ht="15.75" customHeight="1"/>
    <row r="6640" ht="15.75" customHeight="1"/>
    <row r="6641" ht="15.75" customHeight="1"/>
    <row r="6642" ht="15.75" customHeight="1"/>
    <row r="6643" ht="15.75" customHeight="1"/>
    <row r="6644" ht="15.75" customHeight="1"/>
    <row r="6645" ht="15.75" customHeight="1"/>
    <row r="6646" ht="15.75" customHeight="1"/>
    <row r="6647" ht="15.75" customHeight="1"/>
    <row r="6648" ht="15.75" customHeight="1"/>
    <row r="6649" ht="15.75" customHeight="1"/>
    <row r="6650" ht="15.75" customHeight="1"/>
    <row r="6651" ht="15.75" customHeight="1"/>
    <row r="6652" ht="15.75" customHeight="1"/>
    <row r="6653" ht="15.75" customHeight="1"/>
    <row r="6654" ht="15.75" customHeight="1"/>
    <row r="6655" ht="15.75" customHeight="1"/>
    <row r="6656" ht="15.75" customHeight="1"/>
    <row r="6657" ht="15.75" customHeight="1"/>
    <row r="6658" ht="15.75" customHeight="1"/>
    <row r="6659" ht="15.75" customHeight="1"/>
    <row r="6660" ht="15.75" customHeight="1"/>
    <row r="6661" ht="15.75" customHeight="1"/>
    <row r="6662" ht="15.75" customHeight="1"/>
    <row r="6663" ht="15.75" customHeight="1"/>
    <row r="6664" ht="15.75" customHeight="1"/>
    <row r="6665" ht="15.75" customHeight="1"/>
    <row r="6666" ht="15.75" customHeight="1"/>
    <row r="6667" ht="15.75" customHeight="1"/>
    <row r="6668" ht="15.75" customHeight="1"/>
    <row r="6669" ht="15.75" customHeight="1"/>
    <row r="6670" ht="15.75" customHeight="1"/>
    <row r="6671" ht="15.75" customHeight="1"/>
    <row r="6672" ht="15.75" customHeight="1"/>
    <row r="6673" ht="15.75" customHeight="1"/>
    <row r="6674" ht="15.75" customHeight="1"/>
    <row r="6675" ht="15.75" customHeight="1"/>
    <row r="6676" ht="15.75" customHeight="1"/>
    <row r="6677" ht="15.75" customHeight="1"/>
    <row r="6678" ht="15.75" customHeight="1"/>
    <row r="6679" ht="15.75" customHeight="1"/>
    <row r="6680" ht="15.75" customHeight="1"/>
    <row r="6681" ht="15.75" customHeight="1"/>
    <row r="6682" ht="15.75" customHeight="1"/>
    <row r="6683" ht="15.75" customHeight="1"/>
    <row r="6684" ht="15.75" customHeight="1"/>
    <row r="6685" ht="15.75" customHeight="1"/>
    <row r="6686" ht="15.75" customHeight="1"/>
    <row r="6687" ht="15.75" customHeight="1"/>
    <row r="6688" ht="15.75" customHeight="1"/>
    <row r="6689" ht="15.75" customHeight="1"/>
    <row r="6690" ht="15.75" customHeight="1"/>
    <row r="6691" ht="15.75" customHeight="1"/>
    <row r="6692" ht="15.75" customHeight="1"/>
    <row r="6693" ht="15.75" customHeight="1"/>
    <row r="6694" ht="15.75" customHeight="1"/>
    <row r="6695" ht="15.75" customHeight="1"/>
    <row r="6696" ht="15.75" customHeight="1"/>
    <row r="6697" ht="15.75" customHeight="1"/>
    <row r="6698" ht="15.75" customHeight="1"/>
    <row r="6699" ht="15.75" customHeight="1"/>
    <row r="6700" ht="15.75" customHeight="1"/>
    <row r="6701" ht="15.75" customHeight="1"/>
    <row r="6702" ht="15.75" customHeight="1"/>
    <row r="6703" ht="15.75" customHeight="1"/>
    <row r="6704" ht="15.75" customHeight="1"/>
    <row r="6705" ht="15.75" customHeight="1"/>
    <row r="6706" ht="15.75" customHeight="1"/>
    <row r="6707" ht="15.75" customHeight="1"/>
    <row r="6708" ht="15.75" customHeight="1"/>
    <row r="6709" ht="15.75" customHeight="1"/>
    <row r="6710" ht="15.75" customHeight="1"/>
    <row r="6711" ht="15.75" customHeight="1"/>
    <row r="6712" ht="15.75" customHeight="1"/>
    <row r="6713" ht="15.75" customHeight="1"/>
    <row r="6714" ht="15.75" customHeight="1"/>
    <row r="6715" ht="15.75" customHeight="1"/>
    <row r="6716" ht="15.75" customHeight="1"/>
    <row r="6717" ht="15.75" customHeight="1"/>
    <row r="6718" ht="15.75" customHeight="1"/>
    <row r="6719" ht="15.75" customHeight="1"/>
    <row r="6720" ht="15.75" customHeight="1"/>
    <row r="6721" ht="15.75" customHeight="1"/>
    <row r="6722" ht="15.75" customHeight="1"/>
    <row r="6723" ht="15.75" customHeight="1"/>
    <row r="6724" ht="15.75" customHeight="1"/>
    <row r="6725" ht="15.75" customHeight="1"/>
    <row r="6726" ht="15.75" customHeight="1"/>
    <row r="6727" ht="15.75" customHeight="1"/>
    <row r="6728" ht="15.75" customHeight="1"/>
    <row r="6729" ht="15.75" customHeight="1"/>
    <row r="6730" ht="15.75" customHeight="1"/>
    <row r="6731" ht="15.75" customHeight="1"/>
    <row r="6732" ht="15.75" customHeight="1"/>
    <row r="6733" ht="15.75" customHeight="1"/>
    <row r="6734" ht="15.75" customHeight="1"/>
    <row r="6735" ht="15.75" customHeight="1"/>
    <row r="6736" ht="15.75" customHeight="1"/>
    <row r="6737" ht="15.75" customHeight="1"/>
    <row r="6738" ht="15.75" customHeight="1"/>
    <row r="6739" ht="15.75" customHeight="1"/>
    <row r="6740" ht="15.75" customHeight="1"/>
    <row r="6741" ht="15.75" customHeight="1"/>
    <row r="6742" ht="15.75" customHeight="1"/>
    <row r="6743" ht="15.75" customHeight="1"/>
    <row r="6744" ht="15.75" customHeight="1"/>
    <row r="6745" ht="15.75" customHeight="1"/>
    <row r="6746" ht="15.75" customHeight="1"/>
    <row r="6747" ht="15.75" customHeight="1"/>
    <row r="6748" ht="15.75" customHeight="1"/>
    <row r="6749" ht="15.75" customHeight="1"/>
    <row r="6750" ht="15.75" customHeight="1"/>
    <row r="6751" ht="15.75" customHeight="1"/>
    <row r="6752" ht="15.75" customHeight="1"/>
    <row r="6753" ht="15.75" customHeight="1"/>
    <row r="6754" ht="15.75" customHeight="1"/>
    <row r="6755" ht="15.75" customHeight="1"/>
    <row r="6756" ht="15.75" customHeight="1"/>
    <row r="6757" ht="15.75" customHeight="1"/>
    <row r="6758" ht="15.75" customHeight="1"/>
    <row r="6759" ht="15.75" customHeight="1"/>
    <row r="6760" ht="15.75" customHeight="1"/>
    <row r="6761" ht="15.75" customHeight="1"/>
    <row r="6762" ht="15.75" customHeight="1"/>
    <row r="6763" ht="15.75" customHeight="1"/>
    <row r="6764" ht="15.75" customHeight="1"/>
    <row r="6765" ht="15.75" customHeight="1"/>
    <row r="6766" ht="15.75" customHeight="1"/>
    <row r="6767" ht="15.75" customHeight="1"/>
    <row r="6768" ht="15.75" customHeight="1"/>
    <row r="6769" ht="15.75" customHeight="1"/>
    <row r="6770" ht="15.75" customHeight="1"/>
    <row r="6771" ht="15.75" customHeight="1"/>
    <row r="6772" ht="15.75" customHeight="1"/>
    <row r="6773" ht="15.75" customHeight="1"/>
    <row r="6774" ht="15.75" customHeight="1"/>
    <row r="6775" ht="15.75" customHeight="1"/>
    <row r="6776" ht="15.75" customHeight="1"/>
    <row r="6777" ht="15.75" customHeight="1"/>
    <row r="6778" ht="15.75" customHeight="1"/>
    <row r="6779" ht="15.75" customHeight="1"/>
    <row r="6780" ht="15.75" customHeight="1"/>
    <row r="6781" ht="15.75" customHeight="1"/>
    <row r="6782" ht="15.75" customHeight="1"/>
    <row r="6783" ht="15.75" customHeight="1"/>
    <row r="6784" ht="15.75" customHeight="1"/>
    <row r="6785" ht="15.75" customHeight="1"/>
    <row r="6786" ht="15.75" customHeight="1"/>
    <row r="6787" ht="15.75" customHeight="1"/>
    <row r="6788" ht="15.75" customHeight="1"/>
    <row r="6789" ht="15.75" customHeight="1"/>
    <row r="6790" ht="15.75" customHeight="1"/>
    <row r="6791" ht="15.75" customHeight="1"/>
    <row r="6792" ht="15.75" customHeight="1"/>
    <row r="6793" ht="15.75" customHeight="1"/>
    <row r="6794" ht="15.75" customHeight="1"/>
    <row r="6795" ht="15.75" customHeight="1"/>
    <row r="6796" ht="15.75" customHeight="1"/>
    <row r="6797" ht="15.75" customHeight="1"/>
    <row r="6798" ht="15.75" customHeight="1"/>
    <row r="6799" ht="15.75" customHeight="1"/>
    <row r="6800" ht="15.75" customHeight="1"/>
    <row r="6801" ht="15.75" customHeight="1"/>
    <row r="6802" ht="15.75" customHeight="1"/>
    <row r="6803" ht="15.75" customHeight="1"/>
    <row r="6804" ht="15.75" customHeight="1"/>
    <row r="6805" ht="15.75" customHeight="1"/>
    <row r="6806" ht="15.75" customHeight="1"/>
    <row r="6807" ht="15.75" customHeight="1"/>
    <row r="6808" ht="15.75" customHeight="1"/>
    <row r="6809" ht="15.75" customHeight="1"/>
    <row r="6810" ht="15.75" customHeight="1"/>
    <row r="6811" ht="15.75" customHeight="1"/>
    <row r="6812" ht="15.75" customHeight="1"/>
    <row r="6813" ht="15.75" customHeight="1"/>
    <row r="6814" ht="15.75" customHeight="1"/>
    <row r="6815" ht="15.75" customHeight="1"/>
    <row r="6816" ht="15.75" customHeight="1"/>
    <row r="6817" ht="15.75" customHeight="1"/>
    <row r="6818" ht="15.75" customHeight="1"/>
    <row r="6819" ht="15.75" customHeight="1"/>
    <row r="6820" ht="15.75" customHeight="1"/>
    <row r="6821" ht="15.75" customHeight="1"/>
    <row r="6822" ht="15.75" customHeight="1"/>
    <row r="6823" ht="15.75" customHeight="1"/>
    <row r="6824" ht="15.75" customHeight="1"/>
    <row r="6825" ht="15.75" customHeight="1"/>
    <row r="6826" ht="15.75" customHeight="1"/>
    <row r="6827" ht="15.75" customHeight="1"/>
    <row r="6828" ht="15.75" customHeight="1"/>
    <row r="6829" ht="15.75" customHeight="1"/>
    <row r="6830" ht="15.75" customHeight="1"/>
    <row r="6831" ht="15.75" customHeight="1"/>
    <row r="6832" ht="15.75" customHeight="1"/>
    <row r="6833" ht="15.75" customHeight="1"/>
    <row r="6834" ht="15.75" customHeight="1"/>
    <row r="6835" ht="15.75" customHeight="1"/>
    <row r="6836" ht="15.75" customHeight="1"/>
    <row r="6837" ht="15.75" customHeight="1"/>
    <row r="6838" ht="15.75" customHeight="1"/>
    <row r="6839" ht="15.75" customHeight="1"/>
    <row r="6840" ht="15.75" customHeight="1"/>
    <row r="6841" ht="15.75" customHeight="1"/>
    <row r="6842" ht="15.75" customHeight="1"/>
    <row r="6843" ht="15.75" customHeight="1"/>
    <row r="6844" ht="15.75" customHeight="1"/>
    <row r="6845" ht="15.75" customHeight="1"/>
    <row r="6846" ht="15.75" customHeight="1"/>
    <row r="6847" ht="15.75" customHeight="1"/>
    <row r="6848" ht="15.75" customHeight="1"/>
    <row r="6849" ht="15.75" customHeight="1"/>
    <row r="6850" ht="15.75" customHeight="1"/>
    <row r="6851" ht="15.75" customHeight="1"/>
    <row r="6852" ht="15.75" customHeight="1"/>
    <row r="6853" ht="15.75" customHeight="1"/>
    <row r="6854" ht="15.75" customHeight="1"/>
    <row r="6855" ht="15.75" customHeight="1"/>
    <row r="6856" ht="15.75" customHeight="1"/>
    <row r="6857" ht="15.75" customHeight="1"/>
    <row r="6858" ht="15.75" customHeight="1"/>
    <row r="6859" ht="15.75" customHeight="1"/>
    <row r="6860" ht="15.75" customHeight="1"/>
    <row r="6861" ht="15.75" customHeight="1"/>
    <row r="6862" ht="15.75" customHeight="1"/>
    <row r="6863" ht="15.75" customHeight="1"/>
    <row r="6864" ht="15.75" customHeight="1"/>
    <row r="6865" ht="15.75" customHeight="1"/>
    <row r="6866" ht="15.75" customHeight="1"/>
    <row r="6867" ht="15.75" customHeight="1"/>
    <row r="6868" ht="15.75" customHeight="1"/>
    <row r="6869" ht="15.75" customHeight="1"/>
    <row r="6870" ht="15.75" customHeight="1"/>
    <row r="6871" ht="15.75" customHeight="1"/>
    <row r="6872" ht="15.75" customHeight="1"/>
    <row r="6873" ht="15.75" customHeight="1"/>
    <row r="6874" ht="15.75" customHeight="1"/>
    <row r="6875" ht="15.75" customHeight="1"/>
    <row r="6876" ht="15.75" customHeight="1"/>
    <row r="6877" ht="15.75" customHeight="1"/>
    <row r="6878" ht="15.75" customHeight="1"/>
    <row r="6879" ht="15.75" customHeight="1"/>
    <row r="6880" ht="15.75" customHeight="1"/>
    <row r="6881" ht="15.75" customHeight="1"/>
    <row r="6882" ht="15.75" customHeight="1"/>
    <row r="6883" ht="15.75" customHeight="1"/>
    <row r="6884" ht="15.75" customHeight="1"/>
    <row r="6885" ht="15.75" customHeight="1"/>
    <row r="6886" ht="15.75" customHeight="1"/>
    <row r="6887" ht="15.75" customHeight="1"/>
    <row r="6888" ht="15.75" customHeight="1"/>
    <row r="6889" ht="15.75" customHeight="1"/>
    <row r="6890" ht="15.75" customHeight="1"/>
    <row r="6891" ht="15.75" customHeight="1"/>
    <row r="6892" ht="15.75" customHeight="1"/>
    <row r="6893" ht="15.75" customHeight="1"/>
    <row r="6894" ht="15.75" customHeight="1"/>
    <row r="6895" ht="15.75" customHeight="1"/>
    <row r="6896" ht="15.75" customHeight="1"/>
    <row r="6897" ht="15.75" customHeight="1"/>
    <row r="6898" ht="15.75" customHeight="1"/>
    <row r="6899" ht="15.75" customHeight="1"/>
    <row r="6900" ht="15.75" customHeight="1"/>
    <row r="6901" ht="15.75" customHeight="1"/>
    <row r="6902" ht="15.75" customHeight="1"/>
    <row r="6903" ht="15.75" customHeight="1"/>
    <row r="6904" ht="15.75" customHeight="1"/>
    <row r="6905" ht="15.75" customHeight="1"/>
    <row r="6906" ht="15.75" customHeight="1"/>
    <row r="6907" ht="15.75" customHeight="1"/>
    <row r="6908" ht="15.75" customHeight="1"/>
    <row r="6909" ht="15.75" customHeight="1"/>
    <row r="6910" ht="15.75" customHeight="1"/>
    <row r="6911" ht="15.75" customHeight="1"/>
    <row r="6912" ht="15.75" customHeight="1"/>
    <row r="6913" ht="15.75" customHeight="1"/>
    <row r="6914" ht="15.75" customHeight="1"/>
    <row r="6915" ht="15.75" customHeight="1"/>
    <row r="6916" ht="15.75" customHeight="1"/>
    <row r="6917" ht="15.75" customHeight="1"/>
    <row r="6918" ht="15.75" customHeight="1"/>
    <row r="6919" ht="15.75" customHeight="1"/>
    <row r="6920" ht="15.75" customHeight="1"/>
    <row r="6921" ht="15.75" customHeight="1"/>
    <row r="6922" ht="15.75" customHeight="1"/>
    <row r="6923" ht="15.75" customHeight="1"/>
    <row r="6924" ht="15.75" customHeight="1"/>
    <row r="6925" ht="15.75" customHeight="1"/>
    <row r="6926" ht="15.75" customHeight="1"/>
    <row r="6927" ht="15.75" customHeight="1"/>
    <row r="6928" ht="15.75" customHeight="1"/>
    <row r="6929" ht="15.75" customHeight="1"/>
    <row r="6930" ht="15.75" customHeight="1"/>
    <row r="6931" ht="15.75" customHeight="1"/>
    <row r="6932" ht="15.75" customHeight="1"/>
    <row r="6933" ht="15.75" customHeight="1"/>
    <row r="6934" ht="15.75" customHeight="1"/>
    <row r="6935" ht="15.75" customHeight="1"/>
    <row r="6936" ht="15.75" customHeight="1"/>
    <row r="6937" ht="15.75" customHeight="1"/>
    <row r="6938" ht="15.75" customHeight="1"/>
    <row r="6939" ht="15.75" customHeight="1"/>
    <row r="6940" ht="15.75" customHeight="1"/>
    <row r="6941" ht="15.75" customHeight="1"/>
    <row r="6942" ht="15.75" customHeight="1"/>
    <row r="6943" ht="15.75" customHeight="1"/>
    <row r="6944" ht="15.75" customHeight="1"/>
    <row r="6945" ht="15.75" customHeight="1"/>
    <row r="6946" ht="15.75" customHeight="1"/>
    <row r="6947" ht="15.75" customHeight="1"/>
    <row r="6948" ht="15.75" customHeight="1"/>
    <row r="6949" ht="15.75" customHeight="1"/>
    <row r="6950" ht="15.75" customHeight="1"/>
    <row r="6951" ht="15.75" customHeight="1"/>
    <row r="6952" ht="15.75" customHeight="1"/>
    <row r="6953" ht="15.75" customHeight="1"/>
    <row r="6954" ht="15.75" customHeight="1"/>
    <row r="6955" ht="15.75" customHeight="1"/>
    <row r="6956" ht="15.75" customHeight="1"/>
    <row r="6957" ht="15.75" customHeight="1"/>
    <row r="6958" ht="15.75" customHeight="1"/>
    <row r="6959" ht="15.75" customHeight="1"/>
    <row r="6960" ht="15.75" customHeight="1"/>
    <row r="6961" ht="15.75" customHeight="1"/>
    <row r="6962" ht="15.75" customHeight="1"/>
    <row r="6963" ht="15.75" customHeight="1"/>
    <row r="6964" ht="15.75" customHeight="1"/>
    <row r="6965" ht="15.75" customHeight="1"/>
    <row r="6966" ht="15.75" customHeight="1"/>
    <row r="6967" ht="15.75" customHeight="1"/>
  </sheetData>
  <sheetProtection/>
  <mergeCells count="5">
    <mergeCell ref="A1:E1"/>
    <mergeCell ref="D3:E3"/>
    <mergeCell ref="A3:A4"/>
    <mergeCell ref="B3:B4"/>
    <mergeCell ref="C3:C4"/>
  </mergeCells>
  <printOptions horizontalCentered="1"/>
  <pageMargins left="0.7479166666666667" right="0.7479166666666667" top="0.6298611111111111" bottom="0.6194444444444445" header="0.5118055555555555" footer="0.3"/>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F16"/>
  <sheetViews>
    <sheetView workbookViewId="0" topLeftCell="A1">
      <selection activeCell="A2" sqref="A1:D65536"/>
    </sheetView>
  </sheetViews>
  <sheetFormatPr defaultColWidth="7.875" defaultRowHeight="24.75" customHeight="1"/>
  <cols>
    <col min="1" max="1" width="30.75390625" style="260" customWidth="1"/>
    <col min="2" max="2" width="19.875" style="260" customWidth="1"/>
    <col min="3" max="3" width="40.75390625" style="260" customWidth="1"/>
    <col min="4" max="4" width="10.50390625" style="260" customWidth="1"/>
    <col min="5" max="16384" width="7.875" style="260" customWidth="1"/>
  </cols>
  <sheetData>
    <row r="1" spans="1:4" s="258" customFormat="1" ht="37.5" customHeight="1">
      <c r="A1" s="261" t="s">
        <v>84</v>
      </c>
      <c r="B1" s="261"/>
      <c r="C1" s="261"/>
      <c r="D1" s="261"/>
    </row>
    <row r="2" spans="1:4" s="259" customFormat="1" ht="26.25" customHeight="1">
      <c r="A2" s="262"/>
      <c r="B2" s="263"/>
      <c r="D2" s="264" t="s">
        <v>85</v>
      </c>
    </row>
    <row r="3" spans="1:4" s="258" customFormat="1" ht="27" customHeight="1">
      <c r="A3" s="265" t="s">
        <v>60</v>
      </c>
      <c r="B3" s="265" t="s">
        <v>86</v>
      </c>
      <c r="C3" s="265" t="s">
        <v>60</v>
      </c>
      <c r="D3" s="265" t="s">
        <v>86</v>
      </c>
    </row>
    <row r="4" spans="1:4" s="259" customFormat="1" ht="27" customHeight="1">
      <c r="A4" s="266" t="s">
        <v>87</v>
      </c>
      <c r="B4" s="267">
        <v>111800</v>
      </c>
      <c r="C4" s="268" t="s">
        <v>88</v>
      </c>
      <c r="D4" s="267">
        <v>258195</v>
      </c>
    </row>
    <row r="5" spans="1:4" s="259" customFormat="1" ht="27" customHeight="1">
      <c r="A5" s="269" t="s">
        <v>89</v>
      </c>
      <c r="B5" s="267">
        <f>SUM(B6:B8)</f>
        <v>166000</v>
      </c>
      <c r="C5" s="270" t="s">
        <v>90</v>
      </c>
      <c r="D5" s="267">
        <f>SUM(D6:D7)</f>
        <v>18000</v>
      </c>
    </row>
    <row r="6" spans="1:4" s="259" customFormat="1" ht="27" customHeight="1">
      <c r="A6" s="269" t="s">
        <v>91</v>
      </c>
      <c r="B6" s="271">
        <v>7032</v>
      </c>
      <c r="C6" s="270" t="s">
        <v>92</v>
      </c>
      <c r="D6" s="271">
        <v>15000</v>
      </c>
    </row>
    <row r="7" spans="1:4" s="259" customFormat="1" ht="27" customHeight="1">
      <c r="A7" s="269" t="s">
        <v>93</v>
      </c>
      <c r="B7" s="271">
        <v>82968</v>
      </c>
      <c r="C7" s="270" t="s">
        <v>94</v>
      </c>
      <c r="D7" s="271">
        <v>3000</v>
      </c>
    </row>
    <row r="8" spans="1:6" s="259" customFormat="1" ht="27" customHeight="1">
      <c r="A8" s="269" t="s">
        <v>95</v>
      </c>
      <c r="B8" s="271">
        <v>76000</v>
      </c>
      <c r="C8" s="269" t="s">
        <v>96</v>
      </c>
      <c r="D8" s="271"/>
      <c r="F8" s="259" t="s">
        <v>97</v>
      </c>
    </row>
    <row r="9" spans="1:4" s="258" customFormat="1" ht="27" customHeight="1">
      <c r="A9" s="269" t="s">
        <v>98</v>
      </c>
      <c r="B9" s="272"/>
      <c r="C9" s="269" t="s">
        <v>99</v>
      </c>
      <c r="D9" s="271">
        <v>20937</v>
      </c>
    </row>
    <row r="10" spans="1:4" s="258" customFormat="1" ht="27" customHeight="1">
      <c r="A10" s="269" t="s">
        <v>100</v>
      </c>
      <c r="B10" s="271"/>
      <c r="C10" s="269" t="s">
        <v>101</v>
      </c>
      <c r="D10" s="271"/>
    </row>
    <row r="11" spans="1:4" s="258" customFormat="1" ht="24" customHeight="1">
      <c r="A11" s="269" t="s">
        <v>102</v>
      </c>
      <c r="B11" s="271">
        <v>19332</v>
      </c>
      <c r="C11" s="269" t="s">
        <v>103</v>
      </c>
      <c r="D11" s="271"/>
    </row>
    <row r="12" spans="1:4" s="258" customFormat="1" ht="24" customHeight="1">
      <c r="A12" s="269" t="s">
        <v>104</v>
      </c>
      <c r="B12" s="271"/>
      <c r="C12" s="270"/>
      <c r="D12" s="271"/>
    </row>
    <row r="13" spans="1:4" s="258" customFormat="1" ht="24" customHeight="1">
      <c r="A13" s="269" t="s">
        <v>105</v>
      </c>
      <c r="B13" s="271"/>
      <c r="C13" s="270" t="s">
        <v>106</v>
      </c>
      <c r="D13" s="271"/>
    </row>
    <row r="14" spans="1:4" s="258" customFormat="1" ht="24" customHeight="1">
      <c r="A14" s="269"/>
      <c r="B14" s="271"/>
      <c r="C14" s="270" t="s">
        <v>107</v>
      </c>
      <c r="D14" s="271"/>
    </row>
    <row r="15" spans="1:4" s="258" customFormat="1" ht="24" customHeight="1">
      <c r="A15" s="269"/>
      <c r="B15" s="271"/>
      <c r="C15" s="270" t="s">
        <v>108</v>
      </c>
      <c r="D15" s="271">
        <f>D13-D14</f>
        <v>0</v>
      </c>
    </row>
    <row r="16" spans="1:4" s="258" customFormat="1" ht="24.75" customHeight="1">
      <c r="A16" s="273" t="s">
        <v>109</v>
      </c>
      <c r="B16" s="274">
        <f>SUM(B4:B5,B9:B13)</f>
        <v>297132</v>
      </c>
      <c r="C16" s="273" t="s">
        <v>110</v>
      </c>
      <c r="D16" s="274">
        <f>SUM(D4:D5,D8:D11,D13)</f>
        <v>297132</v>
      </c>
    </row>
    <row r="17" s="258" customFormat="1" ht="24.75" customHeight="1"/>
    <row r="18" s="258" customFormat="1" ht="24.75" customHeight="1"/>
    <row r="19" s="258" customFormat="1" ht="24.75" customHeight="1"/>
    <row r="20" s="258" customFormat="1" ht="24.75" customHeight="1"/>
    <row r="21" s="258" customFormat="1" ht="24.75" customHeight="1"/>
    <row r="22" s="258" customFormat="1" ht="24.75" customHeight="1"/>
    <row r="23" s="258" customFormat="1" ht="24.75" customHeight="1"/>
    <row r="24" s="258" customFormat="1" ht="24.75" customHeight="1"/>
    <row r="25" s="258" customFormat="1" ht="24.75" customHeight="1"/>
    <row r="26" s="258" customFormat="1" ht="24.75" customHeight="1"/>
    <row r="27" s="258" customFormat="1" ht="24.75" customHeight="1"/>
    <row r="28" s="258" customFormat="1" ht="24.75" customHeight="1"/>
    <row r="29" s="258" customFormat="1" ht="24.75" customHeight="1"/>
    <row r="30" s="258" customFormat="1" ht="24.75" customHeight="1"/>
    <row r="31" s="258" customFormat="1" ht="24.75" customHeight="1"/>
    <row r="32" s="258" customFormat="1" ht="24.75" customHeight="1"/>
    <row r="33" s="258" customFormat="1" ht="24.75" customHeight="1"/>
    <row r="34" s="258" customFormat="1" ht="24.75" customHeight="1"/>
    <row r="35" s="258" customFormat="1" ht="24.75" customHeight="1"/>
    <row r="36" s="258" customFormat="1" ht="24.75" customHeight="1"/>
    <row r="37" s="258" customFormat="1" ht="24.75" customHeight="1"/>
    <row r="38" s="258" customFormat="1" ht="24.75" customHeight="1"/>
    <row r="39" s="258" customFormat="1" ht="24.75" customHeight="1"/>
    <row r="40" s="258" customFormat="1" ht="24.75" customHeight="1"/>
    <row r="41" s="258" customFormat="1" ht="24.75" customHeight="1"/>
    <row r="42" s="258" customFormat="1" ht="24.75" customHeight="1"/>
    <row r="43" s="258" customFormat="1" ht="24.75" customHeight="1"/>
    <row r="44" s="258" customFormat="1" ht="24.75" customHeight="1"/>
    <row r="45" s="258" customFormat="1" ht="24.75" customHeight="1"/>
    <row r="46" s="258" customFormat="1" ht="24.75" customHeight="1"/>
    <row r="47" s="258" customFormat="1" ht="24.75" customHeight="1"/>
    <row r="48" s="258" customFormat="1" ht="24.75" customHeight="1"/>
    <row r="49" s="258" customFormat="1" ht="24.75" customHeight="1"/>
    <row r="50" s="258" customFormat="1" ht="24.75" customHeight="1"/>
    <row r="51" s="258" customFormat="1" ht="24.75" customHeight="1"/>
    <row r="52" s="258" customFormat="1" ht="24.75" customHeight="1"/>
    <row r="53" s="258" customFormat="1" ht="24.75" customHeight="1"/>
    <row r="54" s="258" customFormat="1" ht="24.75" customHeight="1"/>
    <row r="55" s="258" customFormat="1" ht="24.75" customHeight="1"/>
    <row r="56" s="258" customFormat="1" ht="24.75" customHeight="1"/>
    <row r="57" s="258" customFormat="1" ht="24.75" customHeight="1"/>
  </sheetData>
  <sheetProtection/>
  <protectedRanges>
    <protectedRange password="CF66" sqref="D10:D11 D8" name="区域1_1_1_1_1"/>
  </protectedRanges>
  <mergeCells count="1">
    <mergeCell ref="A1:D1"/>
  </mergeCells>
  <printOptions horizontalCentered="1"/>
  <pageMargins left="0.7479166666666667" right="0.7479166666666667" top="0.9840277777777777" bottom="0.9840277777777777" header="0.5118055555555555" footer="0.5118055555555555"/>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F18"/>
  <sheetViews>
    <sheetView workbookViewId="0" topLeftCell="A1">
      <selection activeCell="A2" sqref="A1:E65536"/>
    </sheetView>
  </sheetViews>
  <sheetFormatPr defaultColWidth="7.875" defaultRowHeight="14.25"/>
  <cols>
    <col min="1" max="1" width="35.25390625" style="246" customWidth="1"/>
    <col min="2" max="2" width="19.875" style="246" customWidth="1"/>
    <col min="3" max="5" width="18.50390625" style="246" customWidth="1"/>
    <col min="6" max="40" width="7.875" style="246" customWidth="1"/>
    <col min="41" max="41" width="3.50390625" style="246" customWidth="1"/>
    <col min="42" max="16384" width="7.875" style="246" customWidth="1"/>
  </cols>
  <sheetData>
    <row r="1" spans="1:5" s="244" customFormat="1" ht="37.5" customHeight="1">
      <c r="A1" s="247" t="s">
        <v>111</v>
      </c>
      <c r="B1" s="247"/>
      <c r="C1" s="247"/>
      <c r="D1" s="247"/>
      <c r="E1" s="247"/>
    </row>
    <row r="2" spans="1:5" ht="19.5" customHeight="1">
      <c r="A2" s="248"/>
      <c r="E2" s="249" t="s">
        <v>29</v>
      </c>
    </row>
    <row r="3" spans="1:5" ht="24" customHeight="1">
      <c r="A3" s="225" t="s">
        <v>30</v>
      </c>
      <c r="B3" s="225" t="s">
        <v>112</v>
      </c>
      <c r="C3" s="225" t="s">
        <v>32</v>
      </c>
      <c r="D3" s="226" t="s">
        <v>113</v>
      </c>
      <c r="E3" s="227"/>
    </row>
    <row r="4" spans="1:5" ht="24" customHeight="1">
      <c r="A4" s="225"/>
      <c r="B4" s="225"/>
      <c r="C4" s="225"/>
      <c r="D4" s="225" t="s">
        <v>34</v>
      </c>
      <c r="E4" s="225" t="s">
        <v>114</v>
      </c>
    </row>
    <row r="5" spans="1:6" s="214" customFormat="1" ht="24" customHeight="1">
      <c r="A5" s="250" t="s">
        <v>115</v>
      </c>
      <c r="B5" s="230">
        <f>SUM(B6:B13)</f>
        <v>27310</v>
      </c>
      <c r="C5" s="230">
        <f>SUM(C6:C13)</f>
        <v>20800</v>
      </c>
      <c r="D5" s="230">
        <f>C5-B5</f>
        <v>-6510</v>
      </c>
      <c r="E5" s="231">
        <f>D5/B5*100</f>
        <v>-23.83742218967411</v>
      </c>
      <c r="F5" s="251"/>
    </row>
    <row r="6" spans="1:6" s="216" customFormat="1" ht="24" customHeight="1">
      <c r="A6" s="252" t="s">
        <v>116</v>
      </c>
      <c r="B6" s="234"/>
      <c r="C6" s="234"/>
      <c r="D6" s="230"/>
      <c r="E6" s="231"/>
      <c r="F6" s="253"/>
    </row>
    <row r="7" spans="1:6" s="216" customFormat="1" ht="24" customHeight="1">
      <c r="A7" s="252" t="s">
        <v>117</v>
      </c>
      <c r="B7" s="234">
        <v>26200</v>
      </c>
      <c r="C7" s="234">
        <v>20000</v>
      </c>
      <c r="D7" s="230">
        <f aca="true" t="shared" si="0" ref="D7:D18">C7-B7</f>
        <v>-6200</v>
      </c>
      <c r="E7" s="231">
        <f aca="true" t="shared" si="1" ref="E7:E18">D7/B7*100</f>
        <v>-23.66412213740458</v>
      </c>
      <c r="F7" s="253"/>
    </row>
    <row r="8" spans="1:6" s="216" customFormat="1" ht="24" customHeight="1">
      <c r="A8" s="252" t="s">
        <v>118</v>
      </c>
      <c r="B8" s="234"/>
      <c r="C8" s="234"/>
      <c r="D8" s="230">
        <f t="shared" si="0"/>
        <v>0</v>
      </c>
      <c r="E8" s="231" t="e">
        <f t="shared" si="1"/>
        <v>#DIV/0!</v>
      </c>
      <c r="F8" s="253"/>
    </row>
    <row r="9" spans="1:6" s="216" customFormat="1" ht="24" customHeight="1">
      <c r="A9" s="252" t="s">
        <v>119</v>
      </c>
      <c r="B9" s="234"/>
      <c r="C9" s="234"/>
      <c r="D9" s="230">
        <f t="shared" si="0"/>
        <v>0</v>
      </c>
      <c r="E9" s="231" t="e">
        <f t="shared" si="1"/>
        <v>#DIV/0!</v>
      </c>
      <c r="F9" s="253"/>
    </row>
    <row r="10" spans="1:6" s="216" customFormat="1" ht="24" customHeight="1">
      <c r="A10" s="252" t="s">
        <v>120</v>
      </c>
      <c r="B10" s="234"/>
      <c r="C10" s="234"/>
      <c r="D10" s="230"/>
      <c r="E10" s="231"/>
      <c r="F10" s="253"/>
    </row>
    <row r="11" spans="1:6" s="216" customFormat="1" ht="24" customHeight="1">
      <c r="A11" s="252" t="s">
        <v>121</v>
      </c>
      <c r="B11" s="234">
        <v>506</v>
      </c>
      <c r="C11" s="234">
        <v>500</v>
      </c>
      <c r="D11" s="230">
        <f t="shared" si="0"/>
        <v>-6</v>
      </c>
      <c r="E11" s="231">
        <f t="shared" si="1"/>
        <v>-1.185770750988142</v>
      </c>
      <c r="F11" s="253"/>
    </row>
    <row r="12" spans="1:6" s="216" customFormat="1" ht="24" customHeight="1">
      <c r="A12" s="252" t="s">
        <v>122</v>
      </c>
      <c r="B12" s="234">
        <v>604</v>
      </c>
      <c r="C12" s="234">
        <v>300</v>
      </c>
      <c r="D12" s="230">
        <f t="shared" si="0"/>
        <v>-304</v>
      </c>
      <c r="E12" s="231">
        <f t="shared" si="1"/>
        <v>-50.331125827814574</v>
      </c>
      <c r="F12" s="253"/>
    </row>
    <row r="13" spans="1:6" s="216" customFormat="1" ht="24" customHeight="1">
      <c r="A13" s="252" t="s">
        <v>123</v>
      </c>
      <c r="B13" s="234"/>
      <c r="C13" s="234"/>
      <c r="D13" s="230"/>
      <c r="E13" s="231"/>
      <c r="F13" s="253"/>
    </row>
    <row r="14" spans="1:6" s="245" customFormat="1" ht="24" customHeight="1">
      <c r="A14" s="254" t="s">
        <v>124</v>
      </c>
      <c r="B14" s="234">
        <v>24862</v>
      </c>
      <c r="C14" s="234">
        <v>23543</v>
      </c>
      <c r="D14" s="230">
        <f t="shared" si="0"/>
        <v>-1319</v>
      </c>
      <c r="E14" s="231">
        <f t="shared" si="1"/>
        <v>-5.30528517416137</v>
      </c>
      <c r="F14" s="255"/>
    </row>
    <row r="15" spans="1:6" s="245" customFormat="1" ht="24" customHeight="1">
      <c r="A15" s="254" t="s">
        <v>125</v>
      </c>
      <c r="B15" s="234">
        <v>63</v>
      </c>
      <c r="C15" s="234"/>
      <c r="D15" s="230"/>
      <c r="E15" s="231"/>
      <c r="F15" s="255"/>
    </row>
    <row r="16" spans="1:6" s="245" customFormat="1" ht="24" customHeight="1">
      <c r="A16" s="254" t="s">
        <v>126</v>
      </c>
      <c r="B16" s="234"/>
      <c r="C16" s="234"/>
      <c r="D16" s="230"/>
      <c r="E16" s="231"/>
      <c r="F16" s="255"/>
    </row>
    <row r="17" spans="1:6" s="245" customFormat="1" ht="24" customHeight="1">
      <c r="A17" s="254" t="s">
        <v>127</v>
      </c>
      <c r="B17" s="234">
        <v>7531</v>
      </c>
      <c r="C17" s="234">
        <v>2416</v>
      </c>
      <c r="D17" s="230">
        <f t="shared" si="0"/>
        <v>-5115</v>
      </c>
      <c r="E17" s="231">
        <f t="shared" si="1"/>
        <v>-67.91926702961094</v>
      </c>
      <c r="F17" s="255"/>
    </row>
    <row r="18" spans="1:6" s="245" customFormat="1" ht="24" customHeight="1">
      <c r="A18" s="256" t="s">
        <v>109</v>
      </c>
      <c r="B18" s="257">
        <f>SUM(B5,B14:B17)</f>
        <v>59766</v>
      </c>
      <c r="C18" s="257">
        <f>SUM(C5,C14:C17)</f>
        <v>46759</v>
      </c>
      <c r="D18" s="230">
        <f t="shared" si="0"/>
        <v>-13007</v>
      </c>
      <c r="E18" s="231">
        <f t="shared" si="1"/>
        <v>-21.763209851755178</v>
      </c>
      <c r="F18" s="255"/>
    </row>
  </sheetData>
  <sheetProtection/>
  <mergeCells count="5">
    <mergeCell ref="A1:E1"/>
    <mergeCell ref="D3:E3"/>
    <mergeCell ref="A3:A4"/>
    <mergeCell ref="B3:B4"/>
    <mergeCell ref="C3:C4"/>
  </mergeCells>
  <printOptions horizontalCentered="1"/>
  <pageMargins left="0.7479166666666667" right="0.7479166666666667" top="0.8194444444444444" bottom="0.8694444444444445" header="0.5118055555555555" footer="0.5118055555555555"/>
  <pageSetup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F24"/>
  <sheetViews>
    <sheetView workbookViewId="0" topLeftCell="A1">
      <selection activeCell="A2" sqref="A1:E65536"/>
    </sheetView>
  </sheetViews>
  <sheetFormatPr defaultColWidth="7.875" defaultRowHeight="14.25"/>
  <cols>
    <col min="1" max="1" width="30.75390625" style="217" customWidth="1"/>
    <col min="2" max="2" width="19.875" style="217" customWidth="1"/>
    <col min="3" max="5" width="20.875" style="217" customWidth="1"/>
    <col min="6" max="6" width="7.50390625" style="218" customWidth="1"/>
    <col min="7" max="16384" width="7.875" style="217" customWidth="1"/>
  </cols>
  <sheetData>
    <row r="1" spans="1:6" s="213" customFormat="1" ht="27" customHeight="1">
      <c r="A1" s="219" t="s">
        <v>128</v>
      </c>
      <c r="B1" s="219"/>
      <c r="C1" s="219"/>
      <c r="D1" s="219"/>
      <c r="E1" s="219"/>
      <c r="F1" s="220"/>
    </row>
    <row r="2" spans="2:6" s="213" customFormat="1" ht="16.5" customHeight="1">
      <c r="B2" s="221"/>
      <c r="C2" s="221"/>
      <c r="D2" s="222"/>
      <c r="E2" s="223" t="s">
        <v>29</v>
      </c>
      <c r="F2" s="220"/>
    </row>
    <row r="3" spans="1:6" s="213" customFormat="1" ht="22.5" customHeight="1">
      <c r="A3" s="224" t="s">
        <v>60</v>
      </c>
      <c r="B3" s="225" t="s">
        <v>112</v>
      </c>
      <c r="C3" s="225" t="s">
        <v>32</v>
      </c>
      <c r="D3" s="226" t="s">
        <v>113</v>
      </c>
      <c r="E3" s="227"/>
      <c r="F3" s="220"/>
    </row>
    <row r="4" spans="1:6" s="213" customFormat="1" ht="22.5" customHeight="1">
      <c r="A4" s="228"/>
      <c r="B4" s="225"/>
      <c r="C4" s="225"/>
      <c r="D4" s="225" t="s">
        <v>34</v>
      </c>
      <c r="E4" s="225" t="s">
        <v>114</v>
      </c>
      <c r="F4" s="220"/>
    </row>
    <row r="5" spans="1:6" s="214" customFormat="1" ht="22.5" customHeight="1">
      <c r="A5" s="229" t="s">
        <v>129</v>
      </c>
      <c r="B5" s="230">
        <f>SUM(B6:B18)</f>
        <v>57235</v>
      </c>
      <c r="C5" s="230">
        <f>SUM(C6:C18)</f>
        <v>44343</v>
      </c>
      <c r="D5" s="230">
        <f>C5-B5</f>
        <v>-12892</v>
      </c>
      <c r="E5" s="231">
        <f>D5/B5*100</f>
        <v>-22.524678955184765</v>
      </c>
      <c r="F5" s="232"/>
    </row>
    <row r="6" spans="1:6" s="214" customFormat="1" ht="22.5" customHeight="1">
      <c r="A6" s="233" t="s">
        <v>65</v>
      </c>
      <c r="B6" s="234"/>
      <c r="C6" s="230"/>
      <c r="D6" s="230"/>
      <c r="E6" s="231"/>
      <c r="F6" s="232"/>
    </row>
    <row r="7" spans="1:6" s="215" customFormat="1" ht="22.5" customHeight="1">
      <c r="A7" s="233" t="s">
        <v>130</v>
      </c>
      <c r="B7" s="234"/>
      <c r="C7" s="234"/>
      <c r="D7" s="230"/>
      <c r="E7" s="231"/>
      <c r="F7" s="235"/>
    </row>
    <row r="8" spans="1:6" s="215" customFormat="1" ht="22.5" customHeight="1">
      <c r="A8" s="236" t="s">
        <v>131</v>
      </c>
      <c r="B8" s="234">
        <v>1475</v>
      </c>
      <c r="C8" s="234"/>
      <c r="D8" s="230">
        <f>C8-B8</f>
        <v>-1475</v>
      </c>
      <c r="E8" s="231">
        <f>D8/B8*100</f>
        <v>-100</v>
      </c>
      <c r="F8" s="237"/>
    </row>
    <row r="9" spans="1:6" s="215" customFormat="1" ht="22.5" customHeight="1">
      <c r="A9" s="233" t="s">
        <v>132</v>
      </c>
      <c r="B9" s="234"/>
      <c r="C9" s="234"/>
      <c r="D9" s="230"/>
      <c r="E9" s="231"/>
      <c r="F9" s="237"/>
    </row>
    <row r="10" spans="1:6" s="215" customFormat="1" ht="22.5" customHeight="1">
      <c r="A10" s="236" t="s">
        <v>133</v>
      </c>
      <c r="B10" s="234">
        <v>48965</v>
      </c>
      <c r="C10" s="234">
        <v>43512</v>
      </c>
      <c r="D10" s="230">
        <f>C10-B10</f>
        <v>-5453</v>
      </c>
      <c r="E10" s="231">
        <f>D10/B10*100</f>
        <v>-11.136526090064331</v>
      </c>
      <c r="F10" s="235"/>
    </row>
    <row r="11" spans="1:6" s="215" customFormat="1" ht="22.5" customHeight="1">
      <c r="A11" s="236" t="s">
        <v>134</v>
      </c>
      <c r="B11" s="234">
        <v>150</v>
      </c>
      <c r="C11" s="234"/>
      <c r="D11" s="230">
        <f>C11-B11</f>
        <v>-150</v>
      </c>
      <c r="E11" s="231">
        <f>D11/B11*100</f>
        <v>-100</v>
      </c>
      <c r="F11" s="237"/>
    </row>
    <row r="12" spans="1:6" s="215" customFormat="1" ht="22.5" customHeight="1">
      <c r="A12" s="238" t="s">
        <v>135</v>
      </c>
      <c r="B12" s="234"/>
      <c r="C12" s="234"/>
      <c r="D12" s="230"/>
      <c r="E12" s="231"/>
      <c r="F12" s="237"/>
    </row>
    <row r="13" spans="1:6" s="215" customFormat="1" ht="22.5" customHeight="1">
      <c r="A13" s="238" t="s">
        <v>136</v>
      </c>
      <c r="B13" s="234"/>
      <c r="C13" s="234"/>
      <c r="D13" s="230"/>
      <c r="E13" s="231"/>
      <c r="F13" s="235"/>
    </row>
    <row r="14" spans="1:6" s="215" customFormat="1" ht="22.5" customHeight="1">
      <c r="A14" s="238" t="s">
        <v>137</v>
      </c>
      <c r="B14" s="234"/>
      <c r="C14" s="234"/>
      <c r="D14" s="230"/>
      <c r="E14" s="231"/>
      <c r="F14" s="235"/>
    </row>
    <row r="15" spans="1:6" s="215" customFormat="1" ht="22.5" customHeight="1">
      <c r="A15" s="233" t="s">
        <v>83</v>
      </c>
      <c r="B15" s="234">
        <v>5991</v>
      </c>
      <c r="C15" s="234">
        <v>50</v>
      </c>
      <c r="D15" s="230">
        <f aca="true" t="shared" si="0" ref="D15:D20">C15-B15</f>
        <v>-5941</v>
      </c>
      <c r="E15" s="231">
        <f aca="true" t="shared" si="1" ref="E15:E20">D15/B15*100</f>
        <v>-99.16541478884994</v>
      </c>
      <c r="F15" s="235"/>
    </row>
    <row r="16" spans="1:6" s="215" customFormat="1" ht="22.5" customHeight="1">
      <c r="A16" s="233" t="s">
        <v>80</v>
      </c>
      <c r="B16" s="234">
        <v>647</v>
      </c>
      <c r="C16" s="234">
        <v>779</v>
      </c>
      <c r="D16" s="230">
        <f t="shared" si="0"/>
        <v>132</v>
      </c>
      <c r="E16" s="231">
        <f t="shared" si="1"/>
        <v>20.401854714064914</v>
      </c>
      <c r="F16" s="235"/>
    </row>
    <row r="17" spans="1:6" s="215" customFormat="1" ht="22.5" customHeight="1">
      <c r="A17" s="233" t="s">
        <v>81</v>
      </c>
      <c r="B17" s="234">
        <v>7</v>
      </c>
      <c r="C17" s="234">
        <v>2</v>
      </c>
      <c r="D17" s="230">
        <f t="shared" si="0"/>
        <v>-5</v>
      </c>
      <c r="E17" s="231">
        <f t="shared" si="1"/>
        <v>-71.42857142857143</v>
      </c>
      <c r="F17" s="235"/>
    </row>
    <row r="18" spans="1:6" s="215" customFormat="1" ht="22.5" customHeight="1">
      <c r="A18" s="233" t="s">
        <v>138</v>
      </c>
      <c r="B18" s="234"/>
      <c r="C18" s="234"/>
      <c r="D18" s="230">
        <f t="shared" si="0"/>
        <v>0</v>
      </c>
      <c r="E18" s="231" t="e">
        <f t="shared" si="1"/>
        <v>#DIV/0!</v>
      </c>
      <c r="F18" s="235"/>
    </row>
    <row r="19" spans="1:6" s="215" customFormat="1" ht="22.5" customHeight="1">
      <c r="A19" s="238" t="s">
        <v>139</v>
      </c>
      <c r="B19" s="234"/>
      <c r="C19" s="234"/>
      <c r="D19" s="230">
        <f t="shared" si="0"/>
        <v>0</v>
      </c>
      <c r="E19" s="231" t="e">
        <f t="shared" si="1"/>
        <v>#DIV/0!</v>
      </c>
      <c r="F19" s="235"/>
    </row>
    <row r="20" spans="1:6" s="215" customFormat="1" ht="22.5" customHeight="1">
      <c r="A20" s="238" t="s">
        <v>140</v>
      </c>
      <c r="B20" s="234"/>
      <c r="C20" s="234"/>
      <c r="D20" s="230">
        <f t="shared" si="0"/>
        <v>0</v>
      </c>
      <c r="E20" s="231" t="e">
        <f t="shared" si="1"/>
        <v>#DIV/0!</v>
      </c>
      <c r="F20" s="239"/>
    </row>
    <row r="21" spans="1:6" s="215" customFormat="1" ht="22.5" customHeight="1">
      <c r="A21" s="238" t="s">
        <v>141</v>
      </c>
      <c r="B21" s="234"/>
      <c r="C21" s="234"/>
      <c r="D21" s="230"/>
      <c r="E21" s="231"/>
      <c r="F21" s="239"/>
    </row>
    <row r="22" spans="1:6" s="215" customFormat="1" ht="22.5" customHeight="1">
      <c r="A22" s="238" t="s">
        <v>142</v>
      </c>
      <c r="B22" s="234">
        <v>2531</v>
      </c>
      <c r="C22" s="234">
        <v>2416</v>
      </c>
      <c r="D22" s="230">
        <f>C22-B22</f>
        <v>-115</v>
      </c>
      <c r="E22" s="231">
        <f>D22/B22*100</f>
        <v>-4.543658632951403</v>
      </c>
      <c r="F22" s="239"/>
    </row>
    <row r="23" spans="1:6" s="215" customFormat="1" ht="22.5" customHeight="1">
      <c r="A23" s="240" t="s">
        <v>110</v>
      </c>
      <c r="B23" s="241">
        <f>SUM(B5,B19:B22)</f>
        <v>59766</v>
      </c>
      <c r="C23" s="241">
        <f>SUM(C5,C19:C22)</f>
        <v>46759</v>
      </c>
      <c r="D23" s="230">
        <f>C23-B23</f>
        <v>-13007</v>
      </c>
      <c r="E23" s="231">
        <f>D23/B23*100</f>
        <v>-21.763209851755178</v>
      </c>
      <c r="F23" s="239"/>
    </row>
    <row r="24" spans="1:6" s="216" customFormat="1" ht="27.75" customHeight="1">
      <c r="A24" s="242"/>
      <c r="B24" s="242"/>
      <c r="C24" s="242"/>
      <c r="D24" s="242"/>
      <c r="E24" s="242"/>
      <c r="F24" s="243"/>
    </row>
  </sheetData>
  <sheetProtection/>
  <mergeCells count="6">
    <mergeCell ref="A1:E1"/>
    <mergeCell ref="D3:E3"/>
    <mergeCell ref="A24:E24"/>
    <mergeCell ref="A3:A4"/>
    <mergeCell ref="B3:B4"/>
    <mergeCell ref="C3:C4"/>
  </mergeCells>
  <dataValidations count="1">
    <dataValidation type="whole" allowBlank="1" showInputMessage="1" showErrorMessage="1" error="请输入整数！" sqref="D5:D23 B5:C8">
      <formula1>-100000000</formula1>
      <formula2>100000000</formula2>
    </dataValidation>
  </dataValidations>
  <printOptions horizontalCentered="1"/>
  <pageMargins left="0.7479166666666667" right="0.7479166666666667" top="0.6694444444444444" bottom="0.6798611111111111" header="0.5118055555555555" footer="0.5118055555555555"/>
  <pageSetup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F26"/>
  <sheetViews>
    <sheetView workbookViewId="0" topLeftCell="A1">
      <selection activeCell="A2" sqref="A1:F65536"/>
    </sheetView>
  </sheetViews>
  <sheetFormatPr defaultColWidth="9.00390625" defaultRowHeight="14.25"/>
  <cols>
    <col min="1" max="1" width="12.75390625" style="102" customWidth="1"/>
    <col min="2" max="2" width="43.625" style="102" customWidth="1"/>
    <col min="3" max="3" width="6.00390625" style="198" customWidth="1"/>
    <col min="4" max="4" width="14.25390625" style="102" customWidth="1"/>
    <col min="5" max="5" width="16.125" style="102" customWidth="1"/>
    <col min="6" max="6" width="17.25390625" style="102" customWidth="1"/>
    <col min="7" max="16384" width="9.00390625" style="102" customWidth="1"/>
  </cols>
  <sheetData>
    <row r="1" spans="1:6" ht="36.75" customHeight="1">
      <c r="A1" s="199" t="s">
        <v>143</v>
      </c>
      <c r="B1" s="199"/>
      <c r="C1" s="199"/>
      <c r="D1" s="199"/>
      <c r="E1" s="199"/>
      <c r="F1" s="199"/>
    </row>
    <row r="2" spans="1:6" ht="13.5" customHeight="1">
      <c r="A2" s="197"/>
      <c r="F2" s="200" t="s">
        <v>29</v>
      </c>
    </row>
    <row r="3" spans="1:6" s="197" customFormat="1" ht="17.25" customHeight="1">
      <c r="A3" s="201" t="s">
        <v>144</v>
      </c>
      <c r="B3" s="201" t="s">
        <v>145</v>
      </c>
      <c r="C3" s="202" t="s">
        <v>146</v>
      </c>
      <c r="D3" s="201" t="s">
        <v>147</v>
      </c>
      <c r="E3" s="201" t="s">
        <v>148</v>
      </c>
      <c r="F3" s="203" t="s">
        <v>149</v>
      </c>
    </row>
    <row r="4" spans="1:6" s="197" customFormat="1" ht="21.75" customHeight="1">
      <c r="A4" s="204"/>
      <c r="B4" s="204"/>
      <c r="C4" s="202"/>
      <c r="D4" s="204"/>
      <c r="E4" s="204"/>
      <c r="F4" s="205"/>
    </row>
    <row r="5" spans="1:6" s="197" customFormat="1" ht="17.25" customHeight="1">
      <c r="A5" s="206">
        <v>1030601</v>
      </c>
      <c r="B5" s="207" t="s">
        <v>150</v>
      </c>
      <c r="C5" s="202">
        <v>1</v>
      </c>
      <c r="D5" s="207"/>
      <c r="E5" s="207"/>
      <c r="F5" s="207"/>
    </row>
    <row r="6" spans="1:6" s="197" customFormat="1" ht="17.25" customHeight="1">
      <c r="A6" s="206">
        <v>103060103</v>
      </c>
      <c r="B6" s="207" t="s">
        <v>151</v>
      </c>
      <c r="C6" s="202">
        <v>2</v>
      </c>
      <c r="D6" s="207"/>
      <c r="E6" s="207"/>
      <c r="F6" s="207"/>
    </row>
    <row r="7" spans="1:6" s="197" customFormat="1" ht="17.25" customHeight="1">
      <c r="A7" s="206">
        <v>103060104</v>
      </c>
      <c r="B7" s="207" t="s">
        <v>152</v>
      </c>
      <c r="C7" s="202">
        <v>3</v>
      </c>
      <c r="D7" s="207"/>
      <c r="E7" s="207"/>
      <c r="F7" s="207"/>
    </row>
    <row r="8" spans="1:6" s="197" customFormat="1" ht="17.25" customHeight="1">
      <c r="A8" s="206"/>
      <c r="B8" s="113" t="s">
        <v>153</v>
      </c>
      <c r="C8" s="202">
        <v>4</v>
      </c>
      <c r="D8" s="207"/>
      <c r="E8" s="207"/>
      <c r="F8" s="207"/>
    </row>
    <row r="9" spans="1:6" s="197" customFormat="1" ht="17.25" customHeight="1">
      <c r="A9" s="206">
        <v>103060198</v>
      </c>
      <c r="B9" s="207" t="s">
        <v>154</v>
      </c>
      <c r="C9" s="202">
        <v>5</v>
      </c>
      <c r="D9" s="207"/>
      <c r="E9" s="113"/>
      <c r="F9" s="207"/>
    </row>
    <row r="10" spans="1:6" s="197" customFormat="1" ht="17.25" customHeight="1">
      <c r="A10" s="206">
        <v>1030602</v>
      </c>
      <c r="B10" s="207" t="s">
        <v>155</v>
      </c>
      <c r="C10" s="202">
        <v>6</v>
      </c>
      <c r="D10" s="207"/>
      <c r="E10" s="207"/>
      <c r="F10" s="207"/>
    </row>
    <row r="11" spans="1:6" s="197" customFormat="1" ht="17.25" customHeight="1">
      <c r="A11" s="206">
        <v>103060202</v>
      </c>
      <c r="B11" s="208" t="s">
        <v>156</v>
      </c>
      <c r="C11" s="202">
        <v>7</v>
      </c>
      <c r="D11" s="207"/>
      <c r="E11" s="207"/>
      <c r="F11" s="207"/>
    </row>
    <row r="12" spans="1:6" s="197" customFormat="1" ht="17.25" customHeight="1">
      <c r="A12" s="206">
        <v>103060203</v>
      </c>
      <c r="B12" s="208" t="s">
        <v>157</v>
      </c>
      <c r="C12" s="202">
        <v>8</v>
      </c>
      <c r="D12" s="207"/>
      <c r="E12" s="208"/>
      <c r="F12" s="207"/>
    </row>
    <row r="13" spans="1:6" s="197" customFormat="1" ht="17.25" customHeight="1">
      <c r="A13" s="206">
        <v>103060298</v>
      </c>
      <c r="B13" s="208" t="s">
        <v>158</v>
      </c>
      <c r="C13" s="202">
        <v>9</v>
      </c>
      <c r="D13" s="207"/>
      <c r="E13" s="208"/>
      <c r="F13" s="207"/>
    </row>
    <row r="14" spans="1:6" s="197" customFormat="1" ht="17.25" customHeight="1">
      <c r="A14" s="206">
        <v>1030603</v>
      </c>
      <c r="B14" s="207" t="s">
        <v>159</v>
      </c>
      <c r="C14" s="202">
        <v>10</v>
      </c>
      <c r="D14" s="207"/>
      <c r="E14" s="208"/>
      <c r="F14" s="207"/>
    </row>
    <row r="15" spans="1:6" s="197" customFormat="1" ht="17.25" customHeight="1">
      <c r="A15" s="206">
        <v>103060304</v>
      </c>
      <c r="B15" s="208" t="s">
        <v>160</v>
      </c>
      <c r="C15" s="202">
        <v>11</v>
      </c>
      <c r="D15" s="207"/>
      <c r="E15" s="207"/>
      <c r="F15" s="207"/>
    </row>
    <row r="16" spans="1:6" s="197" customFormat="1" ht="17.25" customHeight="1">
      <c r="A16" s="206">
        <v>103060305</v>
      </c>
      <c r="B16" s="208" t="s">
        <v>161</v>
      </c>
      <c r="C16" s="202">
        <v>12</v>
      </c>
      <c r="D16" s="207"/>
      <c r="E16" s="207"/>
      <c r="F16" s="207"/>
    </row>
    <row r="17" spans="1:6" s="197" customFormat="1" ht="17.25" customHeight="1">
      <c r="A17" s="206">
        <v>103060398</v>
      </c>
      <c r="B17" s="208" t="s">
        <v>162</v>
      </c>
      <c r="C17" s="202">
        <v>13</v>
      </c>
      <c r="D17" s="207"/>
      <c r="E17" s="208"/>
      <c r="F17" s="207"/>
    </row>
    <row r="18" spans="1:6" s="197" customFormat="1" ht="17.25" customHeight="1">
      <c r="A18" s="206">
        <v>1030604</v>
      </c>
      <c r="B18" s="207" t="s">
        <v>163</v>
      </c>
      <c r="C18" s="202">
        <v>14</v>
      </c>
      <c r="D18" s="207"/>
      <c r="E18" s="208"/>
      <c r="F18" s="207"/>
    </row>
    <row r="19" spans="1:6" s="197" customFormat="1" ht="17.25" customHeight="1">
      <c r="A19" s="206">
        <v>103060401</v>
      </c>
      <c r="B19" s="208" t="s">
        <v>164</v>
      </c>
      <c r="C19" s="202">
        <v>15</v>
      </c>
      <c r="D19" s="207"/>
      <c r="E19" s="207"/>
      <c r="F19" s="207"/>
    </row>
    <row r="20" spans="1:6" s="197" customFormat="1" ht="17.25" customHeight="1">
      <c r="A20" s="206">
        <v>103060402</v>
      </c>
      <c r="B20" s="208" t="s">
        <v>165</v>
      </c>
      <c r="C20" s="202">
        <v>16</v>
      </c>
      <c r="D20" s="207"/>
      <c r="E20" s="208"/>
      <c r="F20" s="207"/>
    </row>
    <row r="21" spans="1:6" s="197" customFormat="1" ht="17.25" customHeight="1">
      <c r="A21" s="206">
        <v>103060498</v>
      </c>
      <c r="B21" s="208" t="s">
        <v>166</v>
      </c>
      <c r="C21" s="202">
        <v>17</v>
      </c>
      <c r="D21" s="207"/>
      <c r="E21" s="208"/>
      <c r="F21" s="207"/>
    </row>
    <row r="22" spans="1:6" s="197" customFormat="1" ht="17.25" customHeight="1">
      <c r="A22" s="206">
        <v>11005</v>
      </c>
      <c r="B22" s="207" t="s">
        <v>167</v>
      </c>
      <c r="C22" s="202">
        <v>18</v>
      </c>
      <c r="D22" s="207"/>
      <c r="E22" s="208"/>
      <c r="F22" s="207"/>
    </row>
    <row r="23" spans="1:6" s="197" customFormat="1" ht="17.25" customHeight="1">
      <c r="A23" s="206">
        <v>1100501</v>
      </c>
      <c r="B23" s="207" t="s">
        <v>168</v>
      </c>
      <c r="C23" s="202">
        <v>19</v>
      </c>
      <c r="D23" s="207"/>
      <c r="E23" s="208"/>
      <c r="F23" s="207"/>
    </row>
    <row r="24" spans="1:6" s="197" customFormat="1" ht="17.25" customHeight="1">
      <c r="A24" s="206">
        <v>1030698</v>
      </c>
      <c r="B24" s="207" t="s">
        <v>169</v>
      </c>
      <c r="C24" s="202">
        <v>20</v>
      </c>
      <c r="D24" s="207"/>
      <c r="E24" s="208"/>
      <c r="F24" s="207"/>
    </row>
    <row r="25" spans="1:6" s="197" customFormat="1" ht="17.25" customHeight="1">
      <c r="A25" s="206"/>
      <c r="B25" s="209" t="s">
        <v>170</v>
      </c>
      <c r="C25" s="202">
        <v>21</v>
      </c>
      <c r="D25" s="210"/>
      <c r="E25" s="211"/>
      <c r="F25" s="207"/>
    </row>
    <row r="26" ht="19.5" customHeight="1">
      <c r="A26" s="212"/>
    </row>
  </sheetData>
  <sheetProtection/>
  <mergeCells count="7">
    <mergeCell ref="A1:F1"/>
    <mergeCell ref="A3:A4"/>
    <mergeCell ref="B3:B4"/>
    <mergeCell ref="C3:C4"/>
    <mergeCell ref="D3:D4"/>
    <mergeCell ref="E3:E4"/>
    <mergeCell ref="F3:F4"/>
  </mergeCells>
  <printOptions/>
  <pageMargins left="0.99" right="0.7086614173228347" top="0.7480314960629921" bottom="0.7480314960629921" header="0.31496062992125984" footer="0.31496062992125984"/>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K32"/>
  <sheetViews>
    <sheetView workbookViewId="0" topLeftCell="A1">
      <selection activeCell="A3" sqref="A1:K65536"/>
    </sheetView>
  </sheetViews>
  <sheetFormatPr defaultColWidth="9.00390625" defaultRowHeight="14.25"/>
  <cols>
    <col min="1" max="1" width="8.25390625" style="102" customWidth="1"/>
    <col min="2" max="2" width="37.125" style="102" customWidth="1"/>
    <col min="3" max="3" width="5.25390625" style="182" customWidth="1"/>
    <col min="4" max="4" width="5.25390625" style="102" bestFit="1" customWidth="1"/>
    <col min="5" max="5" width="10.375" style="102" customWidth="1"/>
    <col min="6" max="6" width="10.50390625" style="102" customWidth="1"/>
    <col min="7" max="7" width="8.75390625" style="102" customWidth="1"/>
    <col min="8" max="8" width="5.25390625" style="102" bestFit="1" customWidth="1"/>
    <col min="9" max="9" width="10.00390625" style="102" customWidth="1"/>
    <col min="10" max="10" width="10.125" style="102" customWidth="1"/>
    <col min="11" max="11" width="8.25390625" style="102" customWidth="1"/>
    <col min="12" max="16384" width="9.00390625" style="102" customWidth="1"/>
  </cols>
  <sheetData>
    <row r="1" spans="1:11" ht="29.25" customHeight="1">
      <c r="A1" s="91" t="s">
        <v>171</v>
      </c>
      <c r="B1" s="91"/>
      <c r="C1" s="91"/>
      <c r="D1" s="91"/>
      <c r="E1" s="91"/>
      <c r="F1" s="91"/>
      <c r="G1" s="91"/>
      <c r="H1" s="91"/>
      <c r="I1" s="91"/>
      <c r="J1" s="91"/>
      <c r="K1" s="91"/>
    </row>
    <row r="2" spans="1:11" ht="19.5" customHeight="1">
      <c r="A2" s="183"/>
      <c r="B2" s="183"/>
      <c r="C2" s="184"/>
      <c r="D2" s="14"/>
      <c r="E2" s="14"/>
      <c r="F2" s="14"/>
      <c r="G2" s="14"/>
      <c r="H2" s="14"/>
      <c r="I2" s="14"/>
      <c r="J2" s="14"/>
      <c r="K2" s="196" t="s">
        <v>29</v>
      </c>
    </row>
    <row r="3" spans="1:11" s="181" customFormat="1" ht="19.5" customHeight="1">
      <c r="A3" s="185" t="s">
        <v>144</v>
      </c>
      <c r="B3" s="186" t="s">
        <v>145</v>
      </c>
      <c r="C3" s="186" t="s">
        <v>146</v>
      </c>
      <c r="D3" s="187" t="s">
        <v>172</v>
      </c>
      <c r="E3" s="187"/>
      <c r="F3" s="187"/>
      <c r="G3" s="187"/>
      <c r="H3" s="187" t="s">
        <v>173</v>
      </c>
      <c r="I3" s="187"/>
      <c r="J3" s="187"/>
      <c r="K3" s="187"/>
    </row>
    <row r="4" spans="1:11" s="181" customFormat="1" ht="19.5" customHeight="1">
      <c r="A4" s="188"/>
      <c r="B4" s="189"/>
      <c r="C4" s="189"/>
      <c r="D4" s="186" t="s">
        <v>174</v>
      </c>
      <c r="E4" s="190" t="s">
        <v>175</v>
      </c>
      <c r="F4" s="190" t="s">
        <v>176</v>
      </c>
      <c r="G4" s="187" t="s">
        <v>83</v>
      </c>
      <c r="H4" s="186" t="s">
        <v>174</v>
      </c>
      <c r="I4" s="190" t="s">
        <v>175</v>
      </c>
      <c r="J4" s="190" t="s">
        <v>176</v>
      </c>
      <c r="K4" s="187" t="s">
        <v>83</v>
      </c>
    </row>
    <row r="5" spans="1:11" s="181" customFormat="1" ht="18" customHeight="1">
      <c r="A5" s="191">
        <v>223</v>
      </c>
      <c r="B5" s="192" t="s">
        <v>177</v>
      </c>
      <c r="C5" s="187">
        <v>1</v>
      </c>
      <c r="D5" s="192"/>
      <c r="E5" s="193"/>
      <c r="F5" s="193"/>
      <c r="G5" s="193"/>
      <c r="H5" s="193"/>
      <c r="I5" s="193"/>
      <c r="J5" s="193"/>
      <c r="K5" s="193"/>
    </row>
    <row r="6" spans="1:11" s="181" customFormat="1" ht="18" customHeight="1">
      <c r="A6" s="191">
        <v>22301</v>
      </c>
      <c r="B6" s="192" t="s">
        <v>178</v>
      </c>
      <c r="C6" s="187">
        <v>2</v>
      </c>
      <c r="D6" s="192"/>
      <c r="E6" s="193"/>
      <c r="F6" s="193"/>
      <c r="G6" s="193"/>
      <c r="H6" s="193"/>
      <c r="I6" s="193"/>
      <c r="J6" s="193"/>
      <c r="K6" s="193"/>
    </row>
    <row r="7" spans="1:11" s="181" customFormat="1" ht="18" customHeight="1">
      <c r="A7" s="191">
        <v>2230101</v>
      </c>
      <c r="B7" s="192" t="s">
        <v>179</v>
      </c>
      <c r="C7" s="187">
        <v>3</v>
      </c>
      <c r="D7" s="192"/>
      <c r="E7" s="193"/>
      <c r="F7" s="193"/>
      <c r="G7" s="193"/>
      <c r="H7" s="193"/>
      <c r="I7" s="193"/>
      <c r="J7" s="193"/>
      <c r="K7" s="193"/>
    </row>
    <row r="8" spans="1:11" s="181" customFormat="1" ht="18" customHeight="1">
      <c r="A8" s="191">
        <v>2230102</v>
      </c>
      <c r="B8" s="192" t="s">
        <v>180</v>
      </c>
      <c r="C8" s="187">
        <v>4</v>
      </c>
      <c r="D8" s="192"/>
      <c r="E8" s="193"/>
      <c r="F8" s="193"/>
      <c r="G8" s="193"/>
      <c r="H8" s="193"/>
      <c r="I8" s="193"/>
      <c r="J8" s="193"/>
      <c r="K8" s="193"/>
    </row>
    <row r="9" spans="1:11" s="181" customFormat="1" ht="18" customHeight="1">
      <c r="A9" s="191">
        <v>2230103</v>
      </c>
      <c r="B9" s="192" t="s">
        <v>181</v>
      </c>
      <c r="C9" s="187">
        <v>5</v>
      </c>
      <c r="D9" s="192"/>
      <c r="E9" s="193"/>
      <c r="F9" s="193"/>
      <c r="G9" s="193"/>
      <c r="H9" s="193"/>
      <c r="I9" s="193"/>
      <c r="J9" s="193"/>
      <c r="K9" s="193"/>
    </row>
    <row r="10" spans="1:11" s="181" customFormat="1" ht="18" customHeight="1">
      <c r="A10" s="191"/>
      <c r="B10" s="187" t="s">
        <v>153</v>
      </c>
      <c r="C10" s="187">
        <v>6</v>
      </c>
      <c r="D10" s="192"/>
      <c r="E10" s="193"/>
      <c r="F10" s="193"/>
      <c r="G10" s="193"/>
      <c r="H10" s="193"/>
      <c r="I10" s="193"/>
      <c r="J10" s="193"/>
      <c r="K10" s="193"/>
    </row>
    <row r="11" spans="1:11" s="181" customFormat="1" ht="18" customHeight="1">
      <c r="A11" s="191">
        <v>2230199</v>
      </c>
      <c r="B11" s="192" t="s">
        <v>182</v>
      </c>
      <c r="C11" s="187">
        <v>7</v>
      </c>
      <c r="D11" s="192"/>
      <c r="E11" s="193"/>
      <c r="F11" s="193"/>
      <c r="G11" s="193"/>
      <c r="H11" s="193"/>
      <c r="I11" s="193"/>
      <c r="J11" s="193"/>
      <c r="K11" s="193"/>
    </row>
    <row r="12" spans="1:11" s="181" customFormat="1" ht="18" customHeight="1">
      <c r="A12" s="191">
        <v>22302</v>
      </c>
      <c r="B12" s="192" t="s">
        <v>183</v>
      </c>
      <c r="C12" s="187">
        <v>8</v>
      </c>
      <c r="D12" s="192"/>
      <c r="E12" s="193"/>
      <c r="F12" s="193"/>
      <c r="G12" s="193"/>
      <c r="H12" s="193"/>
      <c r="I12" s="193"/>
      <c r="J12" s="193"/>
      <c r="K12" s="193"/>
    </row>
    <row r="13" spans="1:11" s="181" customFormat="1" ht="18" customHeight="1">
      <c r="A13" s="191">
        <v>2230201</v>
      </c>
      <c r="B13" s="191" t="s">
        <v>184</v>
      </c>
      <c r="C13" s="187">
        <v>9</v>
      </c>
      <c r="D13" s="187"/>
      <c r="E13" s="192"/>
      <c r="F13" s="192"/>
      <c r="G13" s="192"/>
      <c r="H13" s="192"/>
      <c r="I13" s="192"/>
      <c r="J13" s="192"/>
      <c r="K13" s="192"/>
    </row>
    <row r="14" spans="1:11" s="181" customFormat="1" ht="18" customHeight="1">
      <c r="A14" s="191">
        <v>2230202</v>
      </c>
      <c r="B14" s="192" t="s">
        <v>185</v>
      </c>
      <c r="C14" s="187">
        <v>10</v>
      </c>
      <c r="D14" s="192"/>
      <c r="E14" s="192"/>
      <c r="F14" s="192"/>
      <c r="G14" s="192"/>
      <c r="H14" s="192"/>
      <c r="I14" s="192"/>
      <c r="J14" s="192"/>
      <c r="K14" s="192"/>
    </row>
    <row r="15" spans="1:11" s="181" customFormat="1" ht="18" customHeight="1">
      <c r="A15" s="191">
        <v>2230203</v>
      </c>
      <c r="B15" s="191" t="s">
        <v>186</v>
      </c>
      <c r="C15" s="187">
        <v>11</v>
      </c>
      <c r="D15" s="187"/>
      <c r="E15" s="192"/>
      <c r="F15" s="192"/>
      <c r="G15" s="192"/>
      <c r="H15" s="192"/>
      <c r="I15" s="192"/>
      <c r="J15" s="192"/>
      <c r="K15" s="192"/>
    </row>
    <row r="16" spans="1:11" s="181" customFormat="1" ht="18" customHeight="1">
      <c r="A16" s="191"/>
      <c r="B16" s="187" t="s">
        <v>153</v>
      </c>
      <c r="C16" s="187">
        <v>12</v>
      </c>
      <c r="D16" s="187"/>
      <c r="E16" s="192"/>
      <c r="F16" s="192"/>
      <c r="G16" s="192"/>
      <c r="H16" s="192"/>
      <c r="I16" s="192"/>
      <c r="J16" s="192"/>
      <c r="K16" s="192"/>
    </row>
    <row r="17" spans="1:11" s="181" customFormat="1" ht="18" customHeight="1">
      <c r="A17" s="191">
        <v>2230299</v>
      </c>
      <c r="B17" s="192" t="s">
        <v>187</v>
      </c>
      <c r="C17" s="187">
        <v>13</v>
      </c>
      <c r="D17" s="192"/>
      <c r="E17" s="192"/>
      <c r="F17" s="192"/>
      <c r="G17" s="192"/>
      <c r="H17" s="192"/>
      <c r="I17" s="192"/>
      <c r="J17" s="192"/>
      <c r="K17" s="192"/>
    </row>
    <row r="18" spans="1:11" s="181" customFormat="1" ht="18" customHeight="1">
      <c r="A18" s="191">
        <v>22303</v>
      </c>
      <c r="B18" s="191" t="s">
        <v>188</v>
      </c>
      <c r="C18" s="187">
        <v>14</v>
      </c>
      <c r="D18" s="187"/>
      <c r="E18" s="192"/>
      <c r="F18" s="192"/>
      <c r="G18" s="192"/>
      <c r="H18" s="192"/>
      <c r="I18" s="192"/>
      <c r="J18" s="192"/>
      <c r="K18" s="192"/>
    </row>
    <row r="19" spans="1:11" s="181" customFormat="1" ht="18" customHeight="1">
      <c r="A19" s="191">
        <v>2230301</v>
      </c>
      <c r="B19" s="191" t="s">
        <v>189</v>
      </c>
      <c r="C19" s="187">
        <v>15</v>
      </c>
      <c r="D19" s="192"/>
      <c r="E19" s="192"/>
      <c r="F19" s="192"/>
      <c r="G19" s="192"/>
      <c r="H19" s="192"/>
      <c r="I19" s="192"/>
      <c r="J19" s="192"/>
      <c r="K19" s="192"/>
    </row>
    <row r="20" spans="1:11" s="181" customFormat="1" ht="18" customHeight="1">
      <c r="A20" s="191">
        <v>22304</v>
      </c>
      <c r="B20" s="191" t="s">
        <v>190</v>
      </c>
      <c r="C20" s="187">
        <v>16</v>
      </c>
      <c r="D20" s="187"/>
      <c r="E20" s="192"/>
      <c r="F20" s="192"/>
      <c r="G20" s="192"/>
      <c r="H20" s="192"/>
      <c r="I20" s="192"/>
      <c r="J20" s="192"/>
      <c r="K20" s="192"/>
    </row>
    <row r="21" spans="1:11" s="181" customFormat="1" ht="18" customHeight="1">
      <c r="A21" s="191">
        <v>2230401</v>
      </c>
      <c r="B21" s="191" t="s">
        <v>191</v>
      </c>
      <c r="C21" s="187">
        <v>17</v>
      </c>
      <c r="D21" s="192"/>
      <c r="E21" s="192"/>
      <c r="F21" s="192"/>
      <c r="G21" s="192"/>
      <c r="H21" s="192"/>
      <c r="I21" s="192"/>
      <c r="J21" s="192"/>
      <c r="K21" s="192"/>
    </row>
    <row r="22" spans="1:11" s="181" customFormat="1" ht="18" customHeight="1">
      <c r="A22" s="191">
        <v>2230402</v>
      </c>
      <c r="B22" s="191" t="s">
        <v>192</v>
      </c>
      <c r="C22" s="187">
        <v>18</v>
      </c>
      <c r="D22" s="187"/>
      <c r="E22" s="192"/>
      <c r="F22" s="192"/>
      <c r="G22" s="192"/>
      <c r="H22" s="192"/>
      <c r="I22" s="192"/>
      <c r="J22" s="192"/>
      <c r="K22" s="192"/>
    </row>
    <row r="23" spans="1:11" s="181" customFormat="1" ht="18" customHeight="1">
      <c r="A23" s="191">
        <v>2230499</v>
      </c>
      <c r="B23" s="191" t="s">
        <v>193</v>
      </c>
      <c r="C23" s="187">
        <v>19</v>
      </c>
      <c r="D23" s="192"/>
      <c r="E23" s="192"/>
      <c r="F23" s="192"/>
      <c r="G23" s="192"/>
      <c r="H23" s="192"/>
      <c r="I23" s="192"/>
      <c r="J23" s="192"/>
      <c r="K23" s="192"/>
    </row>
    <row r="24" spans="1:11" s="181" customFormat="1" ht="18" customHeight="1">
      <c r="A24" s="191">
        <v>22399</v>
      </c>
      <c r="B24" s="191" t="s">
        <v>194</v>
      </c>
      <c r="C24" s="187">
        <v>20</v>
      </c>
      <c r="D24" s="187"/>
      <c r="E24" s="192"/>
      <c r="F24" s="192"/>
      <c r="G24" s="192"/>
      <c r="H24" s="192"/>
      <c r="I24" s="192"/>
      <c r="J24" s="192"/>
      <c r="K24" s="192"/>
    </row>
    <row r="25" spans="1:11" s="181" customFormat="1" ht="18" customHeight="1">
      <c r="A25" s="191">
        <v>2239901</v>
      </c>
      <c r="B25" s="191" t="s">
        <v>195</v>
      </c>
      <c r="C25" s="187">
        <v>21</v>
      </c>
      <c r="D25" s="192"/>
      <c r="E25" s="192"/>
      <c r="F25" s="192"/>
      <c r="G25" s="192"/>
      <c r="H25" s="192"/>
      <c r="I25" s="192"/>
      <c r="J25" s="192"/>
      <c r="K25" s="192"/>
    </row>
    <row r="26" spans="1:11" s="181" customFormat="1" ht="18" customHeight="1">
      <c r="A26" s="191">
        <v>230</v>
      </c>
      <c r="B26" s="191" t="s">
        <v>196</v>
      </c>
      <c r="C26" s="187">
        <v>22</v>
      </c>
      <c r="D26" s="187"/>
      <c r="E26" s="192"/>
      <c r="F26" s="192"/>
      <c r="G26" s="192"/>
      <c r="H26" s="192"/>
      <c r="I26" s="192"/>
      <c r="J26" s="192"/>
      <c r="K26" s="192"/>
    </row>
    <row r="27" spans="1:11" s="181" customFormat="1" ht="18" customHeight="1">
      <c r="A27" s="191">
        <v>23005</v>
      </c>
      <c r="B27" s="192" t="s">
        <v>197</v>
      </c>
      <c r="C27" s="187">
        <v>23</v>
      </c>
      <c r="D27" s="187"/>
      <c r="E27" s="192"/>
      <c r="F27" s="192"/>
      <c r="G27" s="192"/>
      <c r="H27" s="192"/>
      <c r="I27" s="192"/>
      <c r="J27" s="192"/>
      <c r="K27" s="192"/>
    </row>
    <row r="28" spans="1:11" s="181" customFormat="1" ht="18" customHeight="1">
      <c r="A28" s="191">
        <v>2300501</v>
      </c>
      <c r="B28" s="192" t="s">
        <v>198</v>
      </c>
      <c r="C28" s="187">
        <v>24</v>
      </c>
      <c r="D28" s="187"/>
      <c r="E28" s="192"/>
      <c r="F28" s="192"/>
      <c r="G28" s="192"/>
      <c r="H28" s="192"/>
      <c r="I28" s="192"/>
      <c r="J28" s="192"/>
      <c r="K28" s="192"/>
    </row>
    <row r="29" spans="1:11" s="181" customFormat="1" ht="18" customHeight="1">
      <c r="A29" s="191">
        <v>23008</v>
      </c>
      <c r="B29" s="191" t="s">
        <v>199</v>
      </c>
      <c r="C29" s="187">
        <v>25</v>
      </c>
      <c r="D29" s="187"/>
      <c r="E29" s="192"/>
      <c r="F29" s="192"/>
      <c r="G29" s="192"/>
      <c r="H29" s="192"/>
      <c r="I29" s="192"/>
      <c r="J29" s="192"/>
      <c r="K29" s="192"/>
    </row>
    <row r="30" spans="1:11" s="181" customFormat="1" ht="18" customHeight="1">
      <c r="A30" s="191">
        <v>2300803</v>
      </c>
      <c r="B30" s="191" t="s">
        <v>200</v>
      </c>
      <c r="C30" s="187">
        <v>26</v>
      </c>
      <c r="D30" s="187"/>
      <c r="E30" s="192"/>
      <c r="F30" s="192"/>
      <c r="G30" s="192"/>
      <c r="H30" s="192"/>
      <c r="I30" s="192"/>
      <c r="J30" s="192"/>
      <c r="K30" s="192"/>
    </row>
    <row r="31" spans="1:11" s="181" customFormat="1" ht="18" customHeight="1">
      <c r="A31" s="191"/>
      <c r="B31" s="194" t="s">
        <v>201</v>
      </c>
      <c r="C31" s="187">
        <v>27</v>
      </c>
      <c r="D31" s="194"/>
      <c r="E31" s="192"/>
      <c r="F31" s="192"/>
      <c r="G31" s="192"/>
      <c r="H31" s="192"/>
      <c r="I31" s="192"/>
      <c r="J31" s="192"/>
      <c r="K31" s="192"/>
    </row>
    <row r="32" spans="1:3" s="181" customFormat="1" ht="18" customHeight="1">
      <c r="A32" s="195"/>
      <c r="C32" s="182"/>
    </row>
  </sheetData>
  <sheetProtection/>
  <mergeCells count="7">
    <mergeCell ref="A1:K1"/>
    <mergeCell ref="A2:B2"/>
    <mergeCell ref="D3:G3"/>
    <mergeCell ref="H3:K3"/>
    <mergeCell ref="A3:A4"/>
    <mergeCell ref="B3:B4"/>
    <mergeCell ref="C3:C4"/>
  </mergeCells>
  <printOptions/>
  <pageMargins left="0.37" right="0.32" top="0.7480314960629921" bottom="0.7480314960629921" header="0.31496062992125984" footer="0.31496062992125984"/>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O1249"/>
  <sheetViews>
    <sheetView workbookViewId="0" topLeftCell="A1">
      <selection activeCell="A4" sqref="A1:E65536"/>
    </sheetView>
  </sheetViews>
  <sheetFormatPr defaultColWidth="8.00390625" defaultRowHeight="13.5" customHeight="1"/>
  <cols>
    <col min="1" max="1" width="9.375" style="158" customWidth="1"/>
    <col min="2" max="2" width="43.75390625" style="158" customWidth="1"/>
    <col min="3" max="3" width="15.25390625" style="158" customWidth="1"/>
    <col min="4" max="4" width="10.75390625" style="158" customWidth="1"/>
    <col min="5" max="5" width="16.25390625" style="158" customWidth="1"/>
    <col min="6" max="16384" width="8.00390625" style="159" customWidth="1"/>
  </cols>
  <sheetData>
    <row r="1" spans="1:15" ht="22.5" customHeight="1">
      <c r="A1" s="160" t="s">
        <v>202</v>
      </c>
      <c r="B1" s="161"/>
      <c r="C1" s="161"/>
      <c r="D1" s="161"/>
      <c r="E1" s="161"/>
      <c r="F1" s="162"/>
      <c r="G1" s="162"/>
      <c r="H1" s="162"/>
      <c r="I1" s="162"/>
      <c r="J1" s="162"/>
      <c r="K1" s="162"/>
      <c r="L1" s="162"/>
      <c r="M1" s="162"/>
      <c r="N1" s="162"/>
      <c r="O1" s="162"/>
    </row>
    <row r="2" spans="1:15" ht="15.75" customHeight="1">
      <c r="A2" s="163" t="s">
        <v>29</v>
      </c>
      <c r="B2" s="163"/>
      <c r="C2" s="163"/>
      <c r="D2" s="163"/>
      <c r="E2" s="164"/>
      <c r="F2" s="162"/>
      <c r="G2" s="162"/>
      <c r="H2" s="162"/>
      <c r="I2" s="162"/>
      <c r="J2" s="162"/>
      <c r="K2" s="162"/>
      <c r="L2" s="162"/>
      <c r="M2" s="162"/>
      <c r="N2" s="162"/>
      <c r="O2" s="162"/>
    </row>
    <row r="3" spans="1:15" ht="21.75" customHeight="1">
      <c r="A3" s="165" t="s">
        <v>203</v>
      </c>
      <c r="B3" s="166"/>
      <c r="C3" s="167" t="s">
        <v>204</v>
      </c>
      <c r="D3" s="165" t="s">
        <v>205</v>
      </c>
      <c r="E3" s="166"/>
      <c r="F3" s="162"/>
      <c r="G3" s="162"/>
      <c r="H3" s="162"/>
      <c r="I3" s="162"/>
      <c r="J3" s="162"/>
      <c r="K3" s="162"/>
      <c r="L3" s="162"/>
      <c r="M3" s="162"/>
      <c r="N3" s="162"/>
      <c r="O3" s="162"/>
    </row>
    <row r="4" spans="1:15" ht="25.5" customHeight="1">
      <c r="A4" s="165" t="s">
        <v>206</v>
      </c>
      <c r="B4" s="165" t="s">
        <v>207</v>
      </c>
      <c r="C4" s="168"/>
      <c r="D4" s="165" t="s">
        <v>208</v>
      </c>
      <c r="E4" s="165" t="s">
        <v>209</v>
      </c>
      <c r="F4" s="162"/>
      <c r="G4" s="162"/>
      <c r="H4" s="162"/>
      <c r="I4" s="162"/>
      <c r="J4" s="162"/>
      <c r="K4" s="162"/>
      <c r="L4" s="162"/>
      <c r="M4" s="162"/>
      <c r="N4" s="162"/>
      <c r="O4" s="162"/>
    </row>
    <row r="5" spans="1:15" ht="15.75" customHeight="1">
      <c r="A5" s="169">
        <v>201</v>
      </c>
      <c r="B5" s="170" t="s">
        <v>210</v>
      </c>
      <c r="C5" s="171">
        <f>SUM(C6,C18,C27,C38,C49,C60,C71,C79,C88,C101,C110,C121,C133,C140,C148,C154,C161,C168,C175,C182,C189,C197,C203,C209,C216,C231)</f>
        <v>22300</v>
      </c>
      <c r="D5" s="171">
        <f>SUM(D6,D18,D27,D38,D49,D60,D71,D79,D88,D101,D110,D121,D133,D140,D148,D154,D161,D168,D175,D182,D189,D197,D203,D209,D216,D231)</f>
        <v>24342</v>
      </c>
      <c r="E5" s="172">
        <f aca="true" t="shared" si="0" ref="E5:E68">_xlfn.IFERROR(D5/C5,0)</f>
        <v>1.0915695067264575</v>
      </c>
      <c r="F5" s="162"/>
      <c r="G5" s="162"/>
      <c r="H5" s="162"/>
      <c r="I5" s="162"/>
      <c r="J5" s="162"/>
      <c r="K5" s="162"/>
      <c r="L5" s="162"/>
      <c r="M5" s="162"/>
      <c r="N5" s="162"/>
      <c r="O5" s="162"/>
    </row>
    <row r="6" spans="1:15" ht="15.75" customHeight="1">
      <c r="A6" s="169">
        <v>20101</v>
      </c>
      <c r="B6" s="170" t="s">
        <v>211</v>
      </c>
      <c r="C6" s="171">
        <f>SUM(C7,C8,C9,C10,C11,C12,C13,C14,C15,C16,C17)</f>
        <v>438</v>
      </c>
      <c r="D6" s="171">
        <f>SUM(D7,D8,D9,D10,D11,D12,D13,D14,D15,D16,D17)</f>
        <v>351</v>
      </c>
      <c r="E6" s="173">
        <f t="shared" si="0"/>
        <v>0.8013698630136986</v>
      </c>
      <c r="F6" s="162"/>
      <c r="G6" s="162"/>
      <c r="H6" s="162"/>
      <c r="I6" s="162"/>
      <c r="J6" s="162"/>
      <c r="K6" s="162"/>
      <c r="L6" s="162"/>
      <c r="M6" s="162"/>
      <c r="N6" s="162"/>
      <c r="O6" s="162"/>
    </row>
    <row r="7" spans="1:15" ht="15.75" customHeight="1">
      <c r="A7" s="169">
        <v>2010101</v>
      </c>
      <c r="B7" s="170" t="s">
        <v>212</v>
      </c>
      <c r="C7" s="174">
        <v>438</v>
      </c>
      <c r="D7" s="174">
        <v>279</v>
      </c>
      <c r="E7" s="173">
        <f t="shared" si="0"/>
        <v>0.636986301369863</v>
      </c>
      <c r="F7" s="162"/>
      <c r="G7" s="162"/>
      <c r="H7" s="162"/>
      <c r="I7" s="162"/>
      <c r="J7" s="162"/>
      <c r="K7" s="162"/>
      <c r="L7" s="162"/>
      <c r="M7" s="162"/>
      <c r="N7" s="162"/>
      <c r="O7" s="162"/>
    </row>
    <row r="8" spans="1:15" ht="15.75" customHeight="1">
      <c r="A8" s="169">
        <v>2010102</v>
      </c>
      <c r="B8" s="170" t="s">
        <v>213</v>
      </c>
      <c r="C8" s="174"/>
      <c r="D8" s="175">
        <v>69</v>
      </c>
      <c r="E8" s="173">
        <f t="shared" si="0"/>
        <v>0</v>
      </c>
      <c r="F8" s="162"/>
      <c r="G8" s="162"/>
      <c r="H8" s="162"/>
      <c r="I8" s="162"/>
      <c r="J8" s="162"/>
      <c r="K8" s="162"/>
      <c r="L8" s="162"/>
      <c r="M8" s="162"/>
      <c r="N8" s="162"/>
      <c r="O8" s="162"/>
    </row>
    <row r="9" spans="1:15" ht="15.75" customHeight="1">
      <c r="A9" s="169">
        <v>2010103</v>
      </c>
      <c r="B9" s="170" t="s">
        <v>214</v>
      </c>
      <c r="C9" s="174"/>
      <c r="D9" s="175"/>
      <c r="E9" s="173">
        <f t="shared" si="0"/>
        <v>0</v>
      </c>
      <c r="F9" s="162"/>
      <c r="G9" s="162"/>
      <c r="H9" s="162"/>
      <c r="I9" s="162"/>
      <c r="J9" s="162"/>
      <c r="K9" s="162"/>
      <c r="L9" s="162"/>
      <c r="M9" s="162"/>
      <c r="N9" s="162"/>
      <c r="O9" s="162"/>
    </row>
    <row r="10" spans="1:15" ht="15.75" customHeight="1">
      <c r="A10" s="169">
        <v>2010104</v>
      </c>
      <c r="B10" s="170" t="s">
        <v>215</v>
      </c>
      <c r="C10" s="174"/>
      <c r="D10" s="175"/>
      <c r="E10" s="173">
        <f t="shared" si="0"/>
        <v>0</v>
      </c>
      <c r="F10" s="162"/>
      <c r="G10" s="162"/>
      <c r="H10" s="162"/>
      <c r="I10" s="162"/>
      <c r="J10" s="162"/>
      <c r="K10" s="162"/>
      <c r="L10" s="162"/>
      <c r="M10" s="162"/>
      <c r="N10" s="162"/>
      <c r="O10" s="162"/>
    </row>
    <row r="11" spans="1:15" ht="15.75" customHeight="1">
      <c r="A11" s="169">
        <v>2010105</v>
      </c>
      <c r="B11" s="170" t="s">
        <v>216</v>
      </c>
      <c r="C11" s="174"/>
      <c r="D11" s="175"/>
      <c r="E11" s="173">
        <f t="shared" si="0"/>
        <v>0</v>
      </c>
      <c r="F11" s="162"/>
      <c r="G11" s="162"/>
      <c r="H11" s="162"/>
      <c r="I11" s="162"/>
      <c r="J11" s="162"/>
      <c r="K11" s="162"/>
      <c r="L11" s="162"/>
      <c r="M11" s="162"/>
      <c r="N11" s="162"/>
      <c r="O11" s="162"/>
    </row>
    <row r="12" spans="1:15" ht="15.75" customHeight="1">
      <c r="A12" s="169">
        <v>2010106</v>
      </c>
      <c r="B12" s="170" t="s">
        <v>217</v>
      </c>
      <c r="C12" s="174"/>
      <c r="D12" s="175"/>
      <c r="E12" s="173">
        <f t="shared" si="0"/>
        <v>0</v>
      </c>
      <c r="F12" s="162"/>
      <c r="G12" s="162"/>
      <c r="H12" s="162"/>
      <c r="I12" s="162"/>
      <c r="J12" s="162"/>
      <c r="K12" s="162"/>
      <c r="L12" s="162"/>
      <c r="M12" s="162"/>
      <c r="N12" s="162"/>
      <c r="O12" s="162"/>
    </row>
    <row r="13" spans="1:15" ht="15.75" customHeight="1">
      <c r="A13" s="169">
        <v>2010107</v>
      </c>
      <c r="B13" s="170" t="s">
        <v>218</v>
      </c>
      <c r="C13" s="174"/>
      <c r="D13" s="175"/>
      <c r="E13" s="173">
        <f t="shared" si="0"/>
        <v>0</v>
      </c>
      <c r="F13" s="162"/>
      <c r="G13" s="162"/>
      <c r="H13" s="162"/>
      <c r="I13" s="162"/>
      <c r="J13" s="162"/>
      <c r="K13" s="162"/>
      <c r="L13" s="162"/>
      <c r="M13" s="162"/>
      <c r="N13" s="162"/>
      <c r="O13" s="162"/>
    </row>
    <row r="14" spans="1:15" ht="15.75" customHeight="1">
      <c r="A14" s="169">
        <v>2010108</v>
      </c>
      <c r="B14" s="170" t="s">
        <v>219</v>
      </c>
      <c r="C14" s="174"/>
      <c r="D14" s="175"/>
      <c r="E14" s="173">
        <f t="shared" si="0"/>
        <v>0</v>
      </c>
      <c r="F14" s="162"/>
      <c r="G14" s="162"/>
      <c r="H14" s="162"/>
      <c r="I14" s="162"/>
      <c r="J14" s="162"/>
      <c r="K14" s="162"/>
      <c r="L14" s="162"/>
      <c r="M14" s="162"/>
      <c r="N14" s="162"/>
      <c r="O14" s="162"/>
    </row>
    <row r="15" spans="1:15" ht="15.75" customHeight="1">
      <c r="A15" s="169">
        <v>2010109</v>
      </c>
      <c r="B15" s="170" t="s">
        <v>220</v>
      </c>
      <c r="C15" s="174"/>
      <c r="D15" s="175"/>
      <c r="E15" s="173">
        <f t="shared" si="0"/>
        <v>0</v>
      </c>
      <c r="F15" s="162"/>
      <c r="G15" s="162"/>
      <c r="H15" s="162"/>
      <c r="I15" s="162"/>
      <c r="J15" s="162"/>
      <c r="K15" s="162"/>
      <c r="L15" s="162"/>
      <c r="M15" s="162"/>
      <c r="N15" s="162"/>
      <c r="O15" s="162"/>
    </row>
    <row r="16" spans="1:15" ht="15.75" customHeight="1">
      <c r="A16" s="169">
        <v>2010150</v>
      </c>
      <c r="B16" s="170" t="s">
        <v>221</v>
      </c>
      <c r="C16" s="174"/>
      <c r="D16" s="175"/>
      <c r="E16" s="173">
        <f t="shared" si="0"/>
        <v>0</v>
      </c>
      <c r="F16" s="162"/>
      <c r="G16" s="162"/>
      <c r="H16" s="162"/>
      <c r="I16" s="162"/>
      <c r="J16" s="162"/>
      <c r="K16" s="162"/>
      <c r="L16" s="162"/>
      <c r="M16" s="162"/>
      <c r="N16" s="162"/>
      <c r="O16" s="162"/>
    </row>
    <row r="17" spans="1:15" ht="15.75" customHeight="1">
      <c r="A17" s="169">
        <v>2010199</v>
      </c>
      <c r="B17" s="170" t="s">
        <v>222</v>
      </c>
      <c r="C17" s="174"/>
      <c r="D17" s="175">
        <v>3</v>
      </c>
      <c r="E17" s="173">
        <f t="shared" si="0"/>
        <v>0</v>
      </c>
      <c r="F17" s="162"/>
      <c r="G17" s="162"/>
      <c r="H17" s="162"/>
      <c r="I17" s="162"/>
      <c r="J17" s="162"/>
      <c r="K17" s="162"/>
      <c r="L17" s="162"/>
      <c r="M17" s="162"/>
      <c r="N17" s="162"/>
      <c r="O17" s="162"/>
    </row>
    <row r="18" spans="1:15" ht="15.75" customHeight="1">
      <c r="A18" s="169">
        <v>20102</v>
      </c>
      <c r="B18" s="170" t="s">
        <v>223</v>
      </c>
      <c r="C18" s="171">
        <f>SUM(C19,C20,C21,C22,C23,C24,C25,C26)</f>
        <v>258</v>
      </c>
      <c r="D18" s="171">
        <f>SUM(D19,D20,D21,D22,D23,D24,D25,D26)</f>
        <v>182</v>
      </c>
      <c r="E18" s="173">
        <f t="shared" si="0"/>
        <v>0.7054263565891473</v>
      </c>
      <c r="F18" s="162"/>
      <c r="G18" s="162"/>
      <c r="H18" s="162"/>
      <c r="I18" s="162"/>
      <c r="J18" s="162"/>
      <c r="K18" s="162"/>
      <c r="L18" s="162"/>
      <c r="M18" s="162"/>
      <c r="N18" s="162"/>
      <c r="O18" s="162"/>
    </row>
    <row r="19" spans="1:15" ht="15.75" customHeight="1">
      <c r="A19" s="169">
        <v>2010201</v>
      </c>
      <c r="B19" s="170" t="s">
        <v>212</v>
      </c>
      <c r="C19" s="174">
        <v>258</v>
      </c>
      <c r="D19" s="174">
        <v>176</v>
      </c>
      <c r="E19" s="173">
        <f t="shared" si="0"/>
        <v>0.6821705426356589</v>
      </c>
      <c r="F19" s="162"/>
      <c r="G19" s="162"/>
      <c r="H19" s="162"/>
      <c r="I19" s="162"/>
      <c r="J19" s="162"/>
      <c r="K19" s="162"/>
      <c r="L19" s="162"/>
      <c r="M19" s="162"/>
      <c r="N19" s="162"/>
      <c r="O19" s="162"/>
    </row>
    <row r="20" spans="1:15" ht="15.75" customHeight="1">
      <c r="A20" s="169">
        <v>2010202</v>
      </c>
      <c r="B20" s="170" t="s">
        <v>213</v>
      </c>
      <c r="C20" s="174"/>
      <c r="D20" s="175"/>
      <c r="E20" s="173">
        <f t="shared" si="0"/>
        <v>0</v>
      </c>
      <c r="F20" s="162"/>
      <c r="G20" s="162"/>
      <c r="H20" s="162"/>
      <c r="I20" s="162"/>
      <c r="J20" s="162"/>
      <c r="K20" s="162"/>
      <c r="L20" s="162"/>
      <c r="M20" s="162"/>
      <c r="N20" s="162"/>
      <c r="O20" s="162"/>
    </row>
    <row r="21" spans="1:15" ht="15.75" customHeight="1">
      <c r="A21" s="169">
        <v>2010203</v>
      </c>
      <c r="B21" s="170" t="s">
        <v>214</v>
      </c>
      <c r="C21" s="174"/>
      <c r="D21" s="175"/>
      <c r="E21" s="173">
        <f t="shared" si="0"/>
        <v>0</v>
      </c>
      <c r="F21" s="162"/>
      <c r="G21" s="162"/>
      <c r="H21" s="162"/>
      <c r="I21" s="162"/>
      <c r="J21" s="162"/>
      <c r="K21" s="162"/>
      <c r="L21" s="162"/>
      <c r="M21" s="162"/>
      <c r="N21" s="162"/>
      <c r="O21" s="162"/>
    </row>
    <row r="22" spans="1:15" ht="15.75" customHeight="1">
      <c r="A22" s="169">
        <v>2010204</v>
      </c>
      <c r="B22" s="170" t="s">
        <v>224</v>
      </c>
      <c r="C22" s="174"/>
      <c r="D22" s="175"/>
      <c r="E22" s="173">
        <f t="shared" si="0"/>
        <v>0</v>
      </c>
      <c r="F22" s="162"/>
      <c r="G22" s="162"/>
      <c r="H22" s="162"/>
      <c r="I22" s="162"/>
      <c r="J22" s="162"/>
      <c r="K22" s="162"/>
      <c r="L22" s="162"/>
      <c r="M22" s="162"/>
      <c r="N22" s="162"/>
      <c r="O22" s="162"/>
    </row>
    <row r="23" spans="1:15" ht="15.75" customHeight="1">
      <c r="A23" s="169">
        <v>2010205</v>
      </c>
      <c r="B23" s="170" t="s">
        <v>225</v>
      </c>
      <c r="C23" s="174"/>
      <c r="D23" s="175"/>
      <c r="E23" s="173">
        <f t="shared" si="0"/>
        <v>0</v>
      </c>
      <c r="F23" s="162"/>
      <c r="G23" s="162"/>
      <c r="H23" s="162"/>
      <c r="I23" s="162"/>
      <c r="J23" s="162"/>
      <c r="K23" s="162"/>
      <c r="L23" s="162"/>
      <c r="M23" s="162"/>
      <c r="N23" s="162"/>
      <c r="O23" s="162"/>
    </row>
    <row r="24" spans="1:15" ht="15.75" customHeight="1">
      <c r="A24" s="169">
        <v>2010206</v>
      </c>
      <c r="B24" s="170" t="s">
        <v>226</v>
      </c>
      <c r="C24" s="174"/>
      <c r="D24" s="175"/>
      <c r="E24" s="173">
        <f t="shared" si="0"/>
        <v>0</v>
      </c>
      <c r="F24" s="162"/>
      <c r="G24" s="162"/>
      <c r="H24" s="162"/>
      <c r="I24" s="162"/>
      <c r="J24" s="162"/>
      <c r="K24" s="162"/>
      <c r="L24" s="162"/>
      <c r="M24" s="162"/>
      <c r="N24" s="162"/>
      <c r="O24" s="162"/>
    </row>
    <row r="25" spans="1:15" ht="15.75" customHeight="1">
      <c r="A25" s="169">
        <v>2010250</v>
      </c>
      <c r="B25" s="170" t="s">
        <v>221</v>
      </c>
      <c r="C25" s="174"/>
      <c r="D25" s="175"/>
      <c r="E25" s="173">
        <f t="shared" si="0"/>
        <v>0</v>
      </c>
      <c r="F25" s="162"/>
      <c r="G25" s="162"/>
      <c r="H25" s="162"/>
      <c r="I25" s="162"/>
      <c r="J25" s="162"/>
      <c r="K25" s="162"/>
      <c r="L25" s="162"/>
      <c r="M25" s="162"/>
      <c r="N25" s="162"/>
      <c r="O25" s="162"/>
    </row>
    <row r="26" spans="1:15" ht="15.75" customHeight="1">
      <c r="A26" s="169">
        <v>2010299</v>
      </c>
      <c r="B26" s="170" t="s">
        <v>227</v>
      </c>
      <c r="C26" s="174"/>
      <c r="D26" s="175">
        <v>6</v>
      </c>
      <c r="E26" s="173">
        <f t="shared" si="0"/>
        <v>0</v>
      </c>
      <c r="F26" s="162"/>
      <c r="G26" s="162"/>
      <c r="H26" s="162"/>
      <c r="I26" s="162"/>
      <c r="J26" s="162"/>
      <c r="K26" s="162"/>
      <c r="L26" s="162"/>
      <c r="M26" s="162"/>
      <c r="N26" s="162"/>
      <c r="O26" s="162"/>
    </row>
    <row r="27" spans="1:15" ht="15.75" customHeight="1">
      <c r="A27" s="169">
        <v>20103</v>
      </c>
      <c r="B27" s="170" t="s">
        <v>228</v>
      </c>
      <c r="C27" s="171">
        <f>SUM(C28,C29,C30,C31,C32,C33,C34,C35,C36,C37)</f>
        <v>14283</v>
      </c>
      <c r="D27" s="171">
        <f>SUM(D28,D29,D30,D31,D32,D33,D34,D35,D36,D37)</f>
        <v>17144</v>
      </c>
      <c r="E27" s="173">
        <f t="shared" si="0"/>
        <v>1.200308058531121</v>
      </c>
      <c r="F27" s="162"/>
      <c r="G27" s="162"/>
      <c r="H27" s="162"/>
      <c r="I27" s="162"/>
      <c r="J27" s="162"/>
      <c r="K27" s="162"/>
      <c r="L27" s="162"/>
      <c r="M27" s="162"/>
      <c r="N27" s="162"/>
      <c r="O27" s="162"/>
    </row>
    <row r="28" spans="1:15" ht="15.75" customHeight="1">
      <c r="A28" s="169">
        <v>2010301</v>
      </c>
      <c r="B28" s="170" t="s">
        <v>212</v>
      </c>
      <c r="C28" s="174">
        <v>4950</v>
      </c>
      <c r="D28" s="174">
        <v>10096</v>
      </c>
      <c r="E28" s="173">
        <f t="shared" si="0"/>
        <v>2.0395959595959594</v>
      </c>
      <c r="F28" s="162"/>
      <c r="G28" s="162"/>
      <c r="H28" s="162"/>
      <c r="I28" s="162"/>
      <c r="J28" s="162"/>
      <c r="K28" s="162"/>
      <c r="L28" s="162"/>
      <c r="M28" s="162"/>
      <c r="N28" s="162"/>
      <c r="O28" s="162"/>
    </row>
    <row r="29" spans="1:15" ht="15.75" customHeight="1">
      <c r="A29" s="169">
        <v>2010302</v>
      </c>
      <c r="B29" s="170" t="s">
        <v>213</v>
      </c>
      <c r="C29" s="174">
        <v>20</v>
      </c>
      <c r="D29" s="175">
        <v>45</v>
      </c>
      <c r="E29" s="173">
        <f t="shared" si="0"/>
        <v>2.25</v>
      </c>
      <c r="F29" s="162"/>
      <c r="G29" s="162"/>
      <c r="H29" s="162"/>
      <c r="I29" s="162"/>
      <c r="J29" s="162"/>
      <c r="K29" s="162"/>
      <c r="L29" s="162"/>
      <c r="M29" s="162"/>
      <c r="N29" s="162"/>
      <c r="O29" s="162"/>
    </row>
    <row r="30" spans="1:15" ht="15.75" customHeight="1">
      <c r="A30" s="169">
        <v>2010303</v>
      </c>
      <c r="B30" s="170" t="s">
        <v>214</v>
      </c>
      <c r="C30" s="174"/>
      <c r="D30" s="175"/>
      <c r="E30" s="173">
        <f t="shared" si="0"/>
        <v>0</v>
      </c>
      <c r="F30" s="162"/>
      <c r="G30" s="162"/>
      <c r="H30" s="162"/>
      <c r="I30" s="162"/>
      <c r="J30" s="162"/>
      <c r="K30" s="162"/>
      <c r="L30" s="162"/>
      <c r="M30" s="162"/>
      <c r="N30" s="162"/>
      <c r="O30" s="162"/>
    </row>
    <row r="31" spans="1:15" ht="15.75" customHeight="1">
      <c r="A31" s="169">
        <v>2010304</v>
      </c>
      <c r="B31" s="170" t="s">
        <v>229</v>
      </c>
      <c r="C31" s="174"/>
      <c r="D31" s="175"/>
      <c r="E31" s="173">
        <f t="shared" si="0"/>
        <v>0</v>
      </c>
      <c r="F31" s="162"/>
      <c r="G31" s="162"/>
      <c r="H31" s="162"/>
      <c r="I31" s="162"/>
      <c r="J31" s="162"/>
      <c r="K31" s="162"/>
      <c r="L31" s="162"/>
      <c r="M31" s="162"/>
      <c r="N31" s="162"/>
      <c r="O31" s="162"/>
    </row>
    <row r="32" spans="1:15" ht="15.75" customHeight="1">
      <c r="A32" s="169">
        <v>2010305</v>
      </c>
      <c r="B32" s="170" t="s">
        <v>230</v>
      </c>
      <c r="C32" s="174"/>
      <c r="D32" s="175"/>
      <c r="E32" s="173">
        <f t="shared" si="0"/>
        <v>0</v>
      </c>
      <c r="F32" s="162"/>
      <c r="G32" s="162"/>
      <c r="H32" s="162"/>
      <c r="I32" s="162"/>
      <c r="J32" s="162"/>
      <c r="K32" s="162"/>
      <c r="L32" s="162"/>
      <c r="M32" s="162"/>
      <c r="N32" s="162"/>
      <c r="O32" s="162"/>
    </row>
    <row r="33" spans="1:15" ht="15.75" customHeight="1">
      <c r="A33" s="169">
        <v>2010306</v>
      </c>
      <c r="B33" s="170" t="s">
        <v>231</v>
      </c>
      <c r="C33" s="174"/>
      <c r="D33" s="175"/>
      <c r="E33" s="173">
        <f t="shared" si="0"/>
        <v>0</v>
      </c>
      <c r="F33" s="162"/>
      <c r="G33" s="162"/>
      <c r="H33" s="162"/>
      <c r="I33" s="162"/>
      <c r="J33" s="162"/>
      <c r="K33" s="162"/>
      <c r="L33" s="162"/>
      <c r="M33" s="162"/>
      <c r="N33" s="162"/>
      <c r="O33" s="162"/>
    </row>
    <row r="34" spans="1:15" ht="15.75" customHeight="1">
      <c r="A34" s="169">
        <v>2010308</v>
      </c>
      <c r="B34" s="170" t="s">
        <v>232</v>
      </c>
      <c r="C34" s="174"/>
      <c r="D34" s="175"/>
      <c r="E34" s="173">
        <f t="shared" si="0"/>
        <v>0</v>
      </c>
      <c r="F34" s="162"/>
      <c r="G34" s="162"/>
      <c r="H34" s="162"/>
      <c r="I34" s="162"/>
      <c r="J34" s="162"/>
      <c r="K34" s="162"/>
      <c r="L34" s="162"/>
      <c r="M34" s="162"/>
      <c r="N34" s="162"/>
      <c r="O34" s="162"/>
    </row>
    <row r="35" spans="1:15" ht="15.75" customHeight="1">
      <c r="A35" s="169">
        <v>2010309</v>
      </c>
      <c r="B35" s="170" t="s">
        <v>233</v>
      </c>
      <c r="C35" s="174"/>
      <c r="D35" s="175"/>
      <c r="E35" s="173">
        <f t="shared" si="0"/>
        <v>0</v>
      </c>
      <c r="F35" s="162"/>
      <c r="G35" s="162"/>
      <c r="H35" s="162"/>
      <c r="I35" s="162"/>
      <c r="J35" s="162"/>
      <c r="K35" s="162"/>
      <c r="L35" s="162"/>
      <c r="M35" s="162"/>
      <c r="N35" s="162"/>
      <c r="O35" s="162"/>
    </row>
    <row r="36" spans="1:15" ht="15.75" customHeight="1">
      <c r="A36" s="169">
        <v>2010350</v>
      </c>
      <c r="B36" s="170" t="s">
        <v>221</v>
      </c>
      <c r="C36" s="174">
        <v>1627</v>
      </c>
      <c r="D36" s="175">
        <v>1759</v>
      </c>
      <c r="E36" s="173">
        <f t="shared" si="0"/>
        <v>1.0811309157959434</v>
      </c>
      <c r="F36" s="162"/>
      <c r="G36" s="162"/>
      <c r="H36" s="162"/>
      <c r="I36" s="162"/>
      <c r="J36" s="162"/>
      <c r="K36" s="162"/>
      <c r="L36" s="162"/>
      <c r="M36" s="162"/>
      <c r="N36" s="162"/>
      <c r="O36" s="162"/>
    </row>
    <row r="37" spans="1:15" ht="15.75" customHeight="1">
      <c r="A37" s="169">
        <v>2010399</v>
      </c>
      <c r="B37" s="170" t="s">
        <v>234</v>
      </c>
      <c r="C37" s="174">
        <v>7686</v>
      </c>
      <c r="D37" s="175">
        <v>5244</v>
      </c>
      <c r="E37" s="173">
        <f t="shared" si="0"/>
        <v>0.682279469164715</v>
      </c>
      <c r="F37" s="162"/>
      <c r="G37" s="162"/>
      <c r="H37" s="162"/>
      <c r="I37" s="162"/>
      <c r="J37" s="162"/>
      <c r="K37" s="162"/>
      <c r="L37" s="162"/>
      <c r="M37" s="162"/>
      <c r="N37" s="162"/>
      <c r="O37" s="162"/>
    </row>
    <row r="38" spans="1:15" ht="15.75" customHeight="1">
      <c r="A38" s="169">
        <v>20104</v>
      </c>
      <c r="B38" s="170" t="s">
        <v>235</v>
      </c>
      <c r="C38" s="171">
        <f>SUM(C39,C40,C41,C42,C43,C44,C45,C46,C47,C48)</f>
        <v>246</v>
      </c>
      <c r="D38" s="171">
        <f>SUM(D39,D40,D41,D42,D43,D44,D45,D46,D47,D48)</f>
        <v>186</v>
      </c>
      <c r="E38" s="173">
        <f t="shared" si="0"/>
        <v>0.7560975609756098</v>
      </c>
      <c r="F38" s="162"/>
      <c r="G38" s="162"/>
      <c r="H38" s="162"/>
      <c r="I38" s="162"/>
      <c r="J38" s="162"/>
      <c r="K38" s="162"/>
      <c r="L38" s="162"/>
      <c r="M38" s="162"/>
      <c r="N38" s="162"/>
      <c r="O38" s="162"/>
    </row>
    <row r="39" spans="1:15" ht="15.75" customHeight="1">
      <c r="A39" s="169">
        <v>2010401</v>
      </c>
      <c r="B39" s="170" t="s">
        <v>212</v>
      </c>
      <c r="C39" s="174">
        <v>226</v>
      </c>
      <c r="D39" s="174">
        <v>186</v>
      </c>
      <c r="E39" s="173">
        <f t="shared" si="0"/>
        <v>0.8230088495575221</v>
      </c>
      <c r="F39" s="162"/>
      <c r="G39" s="162"/>
      <c r="H39" s="162"/>
      <c r="I39" s="162"/>
      <c r="J39" s="162"/>
      <c r="K39" s="162"/>
      <c r="L39" s="162"/>
      <c r="M39" s="162"/>
      <c r="N39" s="162"/>
      <c r="O39" s="162"/>
    </row>
    <row r="40" spans="1:15" ht="15.75" customHeight="1">
      <c r="A40" s="169">
        <v>2010402</v>
      </c>
      <c r="B40" s="170" t="s">
        <v>213</v>
      </c>
      <c r="C40" s="174"/>
      <c r="D40" s="175"/>
      <c r="E40" s="173">
        <f t="shared" si="0"/>
        <v>0</v>
      </c>
      <c r="F40" s="162"/>
      <c r="G40" s="162"/>
      <c r="H40" s="162"/>
      <c r="I40" s="162"/>
      <c r="J40" s="162"/>
      <c r="K40" s="162"/>
      <c r="L40" s="162"/>
      <c r="M40" s="162"/>
      <c r="N40" s="162"/>
      <c r="O40" s="162"/>
    </row>
    <row r="41" spans="1:15" ht="15.75" customHeight="1">
      <c r="A41" s="169">
        <v>2010403</v>
      </c>
      <c r="B41" s="170" t="s">
        <v>214</v>
      </c>
      <c r="C41" s="174"/>
      <c r="D41" s="175"/>
      <c r="E41" s="173">
        <f t="shared" si="0"/>
        <v>0</v>
      </c>
      <c r="F41" s="162"/>
      <c r="G41" s="162"/>
      <c r="H41" s="162"/>
      <c r="I41" s="162"/>
      <c r="J41" s="162"/>
      <c r="K41" s="162"/>
      <c r="L41" s="162"/>
      <c r="M41" s="162"/>
      <c r="N41" s="162"/>
      <c r="O41" s="162"/>
    </row>
    <row r="42" spans="1:15" ht="15.75" customHeight="1">
      <c r="A42" s="169">
        <v>2010404</v>
      </c>
      <c r="B42" s="170" t="s">
        <v>236</v>
      </c>
      <c r="C42" s="174"/>
      <c r="D42" s="175"/>
      <c r="E42" s="173">
        <f t="shared" si="0"/>
        <v>0</v>
      </c>
      <c r="F42" s="162"/>
      <c r="G42" s="162"/>
      <c r="H42" s="162"/>
      <c r="I42" s="162"/>
      <c r="J42" s="162"/>
      <c r="K42" s="162"/>
      <c r="L42" s="162"/>
      <c r="M42" s="162"/>
      <c r="N42" s="162"/>
      <c r="O42" s="162"/>
    </row>
    <row r="43" spans="1:15" ht="15.75" customHeight="1">
      <c r="A43" s="169">
        <v>2010405</v>
      </c>
      <c r="B43" s="170" t="s">
        <v>237</v>
      </c>
      <c r="C43" s="174"/>
      <c r="D43" s="175"/>
      <c r="E43" s="173">
        <f t="shared" si="0"/>
        <v>0</v>
      </c>
      <c r="F43" s="162"/>
      <c r="G43" s="162"/>
      <c r="H43" s="162"/>
      <c r="I43" s="162"/>
      <c r="J43" s="162"/>
      <c r="K43" s="162"/>
      <c r="L43" s="162"/>
      <c r="M43" s="162"/>
      <c r="N43" s="162"/>
      <c r="O43" s="162"/>
    </row>
    <row r="44" spans="1:15" ht="15.75" customHeight="1">
      <c r="A44" s="169">
        <v>2010406</v>
      </c>
      <c r="B44" s="170" t="s">
        <v>238</v>
      </c>
      <c r="C44" s="174"/>
      <c r="D44" s="175"/>
      <c r="E44" s="173">
        <f t="shared" si="0"/>
        <v>0</v>
      </c>
      <c r="F44" s="162"/>
      <c r="G44" s="162"/>
      <c r="H44" s="162"/>
      <c r="I44" s="162"/>
      <c r="J44" s="162"/>
      <c r="K44" s="162"/>
      <c r="L44" s="162"/>
      <c r="M44" s="162"/>
      <c r="N44" s="162"/>
      <c r="O44" s="162"/>
    </row>
    <row r="45" spans="1:15" ht="15.75" customHeight="1">
      <c r="A45" s="169">
        <v>2010407</v>
      </c>
      <c r="B45" s="170" t="s">
        <v>239</v>
      </c>
      <c r="C45" s="174"/>
      <c r="D45" s="175"/>
      <c r="E45" s="173">
        <f t="shared" si="0"/>
        <v>0</v>
      </c>
      <c r="F45" s="162"/>
      <c r="G45" s="162"/>
      <c r="H45" s="162"/>
      <c r="I45" s="162"/>
      <c r="J45" s="162"/>
      <c r="K45" s="162"/>
      <c r="L45" s="162"/>
      <c r="M45" s="162"/>
      <c r="N45" s="162"/>
      <c r="O45" s="162"/>
    </row>
    <row r="46" spans="1:15" ht="15.75" customHeight="1">
      <c r="A46" s="169">
        <v>2010408</v>
      </c>
      <c r="B46" s="170" t="s">
        <v>240</v>
      </c>
      <c r="C46" s="174"/>
      <c r="D46" s="175"/>
      <c r="E46" s="173">
        <f t="shared" si="0"/>
        <v>0</v>
      </c>
      <c r="F46" s="162"/>
      <c r="G46" s="162"/>
      <c r="H46" s="162"/>
      <c r="I46" s="162"/>
      <c r="J46" s="162"/>
      <c r="K46" s="162"/>
      <c r="L46" s="162"/>
      <c r="M46" s="162"/>
      <c r="N46" s="162"/>
      <c r="O46" s="162"/>
    </row>
    <row r="47" spans="1:15" ht="15.75" customHeight="1">
      <c r="A47" s="169">
        <v>2010450</v>
      </c>
      <c r="B47" s="170" t="s">
        <v>221</v>
      </c>
      <c r="C47" s="174"/>
      <c r="D47" s="175"/>
      <c r="E47" s="173">
        <f t="shared" si="0"/>
        <v>0</v>
      </c>
      <c r="F47" s="162"/>
      <c r="G47" s="162"/>
      <c r="H47" s="162"/>
      <c r="I47" s="162"/>
      <c r="J47" s="162"/>
      <c r="K47" s="162"/>
      <c r="L47" s="162"/>
      <c r="M47" s="162"/>
      <c r="N47" s="162"/>
      <c r="O47" s="162"/>
    </row>
    <row r="48" spans="1:15" ht="15.75" customHeight="1">
      <c r="A48" s="169">
        <v>2010499</v>
      </c>
      <c r="B48" s="170" t="s">
        <v>241</v>
      </c>
      <c r="C48" s="174">
        <v>20</v>
      </c>
      <c r="D48" s="175"/>
      <c r="E48" s="173">
        <f t="shared" si="0"/>
        <v>0</v>
      </c>
      <c r="F48" s="162"/>
      <c r="G48" s="162"/>
      <c r="H48" s="162"/>
      <c r="I48" s="162"/>
      <c r="J48" s="162"/>
      <c r="K48" s="162"/>
      <c r="L48" s="162"/>
      <c r="M48" s="162"/>
      <c r="N48" s="162"/>
      <c r="O48" s="162"/>
    </row>
    <row r="49" spans="1:15" ht="15.75" customHeight="1">
      <c r="A49" s="169">
        <v>20105</v>
      </c>
      <c r="B49" s="170" t="s">
        <v>242</v>
      </c>
      <c r="C49" s="171">
        <f>SUM(C50,C51,C52,C53,C54,C55,C56,C57,C58,C59)</f>
        <v>114</v>
      </c>
      <c r="D49" s="171">
        <f>SUM(D50,D51,D52,D53,D54,D55,D56,D57,D58,D59)</f>
        <v>106</v>
      </c>
      <c r="E49" s="173">
        <f t="shared" si="0"/>
        <v>0.9298245614035088</v>
      </c>
      <c r="F49" s="162"/>
      <c r="G49" s="162"/>
      <c r="H49" s="162"/>
      <c r="I49" s="162"/>
      <c r="J49" s="162"/>
      <c r="K49" s="162"/>
      <c r="L49" s="162"/>
      <c r="M49" s="162"/>
      <c r="N49" s="162"/>
      <c r="O49" s="162"/>
    </row>
    <row r="50" spans="1:15" ht="15.75" customHeight="1">
      <c r="A50" s="169">
        <v>2010501</v>
      </c>
      <c r="B50" s="170" t="s">
        <v>212</v>
      </c>
      <c r="C50" s="174">
        <v>70</v>
      </c>
      <c r="D50" s="174">
        <v>79</v>
      </c>
      <c r="E50" s="173">
        <f t="shared" si="0"/>
        <v>1.1285714285714286</v>
      </c>
      <c r="F50" s="162"/>
      <c r="G50" s="162"/>
      <c r="H50" s="162"/>
      <c r="I50" s="162"/>
      <c r="J50" s="162"/>
      <c r="K50" s="162"/>
      <c r="L50" s="162"/>
      <c r="M50" s="162"/>
      <c r="N50" s="162"/>
      <c r="O50" s="162"/>
    </row>
    <row r="51" spans="1:15" ht="15.75" customHeight="1">
      <c r="A51" s="169">
        <v>2010502</v>
      </c>
      <c r="B51" s="170" t="s">
        <v>213</v>
      </c>
      <c r="C51" s="174"/>
      <c r="D51" s="175"/>
      <c r="E51" s="173">
        <f t="shared" si="0"/>
        <v>0</v>
      </c>
      <c r="F51" s="162"/>
      <c r="G51" s="162"/>
      <c r="H51" s="162"/>
      <c r="I51" s="162"/>
      <c r="J51" s="162"/>
      <c r="K51" s="162"/>
      <c r="L51" s="162"/>
      <c r="M51" s="162"/>
      <c r="N51" s="162"/>
      <c r="O51" s="162"/>
    </row>
    <row r="52" spans="1:15" ht="15.75" customHeight="1">
      <c r="A52" s="169">
        <v>2010503</v>
      </c>
      <c r="B52" s="170" t="s">
        <v>214</v>
      </c>
      <c r="C52" s="174"/>
      <c r="D52" s="175"/>
      <c r="E52" s="173">
        <f t="shared" si="0"/>
        <v>0</v>
      </c>
      <c r="F52" s="162"/>
      <c r="G52" s="162"/>
      <c r="H52" s="162"/>
      <c r="I52" s="162"/>
      <c r="J52" s="162"/>
      <c r="K52" s="162"/>
      <c r="L52" s="162"/>
      <c r="M52" s="162"/>
      <c r="N52" s="162"/>
      <c r="O52" s="162"/>
    </row>
    <row r="53" spans="1:15" ht="15.75" customHeight="1">
      <c r="A53" s="169">
        <v>2010504</v>
      </c>
      <c r="B53" s="170" t="s">
        <v>243</v>
      </c>
      <c r="C53" s="174"/>
      <c r="D53" s="175"/>
      <c r="E53" s="173">
        <f t="shared" si="0"/>
        <v>0</v>
      </c>
      <c r="F53" s="162"/>
      <c r="G53" s="162"/>
      <c r="H53" s="162"/>
      <c r="I53" s="162"/>
      <c r="J53" s="162"/>
      <c r="K53" s="162"/>
      <c r="L53" s="162"/>
      <c r="M53" s="162"/>
      <c r="N53" s="162"/>
      <c r="O53" s="162"/>
    </row>
    <row r="54" spans="1:15" ht="15.75" customHeight="1">
      <c r="A54" s="169">
        <v>2010505</v>
      </c>
      <c r="B54" s="170" t="s">
        <v>244</v>
      </c>
      <c r="C54" s="174"/>
      <c r="D54" s="175"/>
      <c r="E54" s="173">
        <f t="shared" si="0"/>
        <v>0</v>
      </c>
      <c r="F54" s="162"/>
      <c r="G54" s="162"/>
      <c r="H54" s="162"/>
      <c r="I54" s="162"/>
      <c r="J54" s="162"/>
      <c r="K54" s="162"/>
      <c r="L54" s="162"/>
      <c r="M54" s="162"/>
      <c r="N54" s="162"/>
      <c r="O54" s="162"/>
    </row>
    <row r="55" spans="1:15" ht="15.75" customHeight="1">
      <c r="A55" s="169">
        <v>2010506</v>
      </c>
      <c r="B55" s="170" t="s">
        <v>245</v>
      </c>
      <c r="C55" s="174"/>
      <c r="D55" s="175"/>
      <c r="E55" s="173">
        <f t="shared" si="0"/>
        <v>0</v>
      </c>
      <c r="F55" s="162"/>
      <c r="G55" s="162"/>
      <c r="H55" s="162"/>
      <c r="I55" s="162"/>
      <c r="J55" s="162"/>
      <c r="K55" s="162"/>
      <c r="L55" s="162"/>
      <c r="M55" s="162"/>
      <c r="N55" s="162"/>
      <c r="O55" s="162"/>
    </row>
    <row r="56" spans="1:15" ht="15.75" customHeight="1">
      <c r="A56" s="169">
        <v>2010507</v>
      </c>
      <c r="B56" s="170" t="s">
        <v>246</v>
      </c>
      <c r="C56" s="174">
        <v>44</v>
      </c>
      <c r="D56" s="175">
        <v>0</v>
      </c>
      <c r="E56" s="173">
        <f t="shared" si="0"/>
        <v>0</v>
      </c>
      <c r="F56" s="162"/>
      <c r="G56" s="162"/>
      <c r="H56" s="162"/>
      <c r="I56" s="162"/>
      <c r="J56" s="162"/>
      <c r="K56" s="162"/>
      <c r="L56" s="162"/>
      <c r="M56" s="162"/>
      <c r="N56" s="162"/>
      <c r="O56" s="162"/>
    </row>
    <row r="57" spans="1:15" ht="15.75" customHeight="1">
      <c r="A57" s="169">
        <v>2010508</v>
      </c>
      <c r="B57" s="170" t="s">
        <v>247</v>
      </c>
      <c r="C57" s="174"/>
      <c r="D57" s="175"/>
      <c r="E57" s="173">
        <f t="shared" si="0"/>
        <v>0</v>
      </c>
      <c r="F57" s="162"/>
      <c r="G57" s="162"/>
      <c r="H57" s="162"/>
      <c r="I57" s="162"/>
      <c r="J57" s="162"/>
      <c r="K57" s="162"/>
      <c r="L57" s="162"/>
      <c r="M57" s="162"/>
      <c r="N57" s="162"/>
      <c r="O57" s="162"/>
    </row>
    <row r="58" spans="1:15" ht="15.75" customHeight="1">
      <c r="A58" s="169">
        <v>2010550</v>
      </c>
      <c r="B58" s="170" t="s">
        <v>221</v>
      </c>
      <c r="C58" s="174"/>
      <c r="D58" s="175"/>
      <c r="E58" s="173">
        <f t="shared" si="0"/>
        <v>0</v>
      </c>
      <c r="F58" s="162"/>
      <c r="G58" s="162"/>
      <c r="H58" s="162"/>
      <c r="I58" s="162"/>
      <c r="J58" s="162"/>
      <c r="K58" s="162"/>
      <c r="L58" s="162"/>
      <c r="M58" s="162"/>
      <c r="N58" s="162"/>
      <c r="O58" s="162"/>
    </row>
    <row r="59" spans="1:15" ht="15.75" customHeight="1">
      <c r="A59" s="169">
        <v>2010599</v>
      </c>
      <c r="B59" s="170" t="s">
        <v>248</v>
      </c>
      <c r="C59" s="174"/>
      <c r="D59" s="175">
        <v>27</v>
      </c>
      <c r="E59" s="173">
        <f t="shared" si="0"/>
        <v>0</v>
      </c>
      <c r="F59" s="162"/>
      <c r="G59" s="162"/>
      <c r="H59" s="162"/>
      <c r="I59" s="162"/>
      <c r="J59" s="162"/>
      <c r="K59" s="162"/>
      <c r="L59" s="162"/>
      <c r="M59" s="162"/>
      <c r="N59" s="162"/>
      <c r="O59" s="162"/>
    </row>
    <row r="60" spans="1:15" ht="15.75" customHeight="1">
      <c r="A60" s="169">
        <v>20106</v>
      </c>
      <c r="B60" s="170" t="s">
        <v>249</v>
      </c>
      <c r="C60" s="171">
        <f>SUM(C61,C62,C63,C64,C65,C66,C67,C68,C69,C70)</f>
        <v>780</v>
      </c>
      <c r="D60" s="171">
        <f>SUM(D61,D62,D63,D64,D65,D66,D67,D68,D69,D70)</f>
        <v>798</v>
      </c>
      <c r="E60" s="173">
        <f t="shared" si="0"/>
        <v>1.023076923076923</v>
      </c>
      <c r="F60" s="162"/>
      <c r="G60" s="162"/>
      <c r="H60" s="162"/>
      <c r="I60" s="162"/>
      <c r="J60" s="162"/>
      <c r="K60" s="162"/>
      <c r="L60" s="162"/>
      <c r="M60" s="162"/>
      <c r="N60" s="162"/>
      <c r="O60" s="162"/>
    </row>
    <row r="61" spans="1:15" ht="15.75" customHeight="1">
      <c r="A61" s="169">
        <v>2010601</v>
      </c>
      <c r="B61" s="170" t="s">
        <v>212</v>
      </c>
      <c r="C61" s="174">
        <v>313</v>
      </c>
      <c r="D61" s="174">
        <v>222</v>
      </c>
      <c r="E61" s="173">
        <f t="shared" si="0"/>
        <v>0.7092651757188498</v>
      </c>
      <c r="F61" s="162"/>
      <c r="G61" s="162"/>
      <c r="H61" s="162"/>
      <c r="I61" s="162"/>
      <c r="J61" s="162"/>
      <c r="K61" s="162"/>
      <c r="L61" s="162"/>
      <c r="M61" s="162"/>
      <c r="N61" s="162"/>
      <c r="O61" s="162"/>
    </row>
    <row r="62" spans="1:15" ht="15.75" customHeight="1">
      <c r="A62" s="169">
        <v>2010602</v>
      </c>
      <c r="B62" s="170" t="s">
        <v>213</v>
      </c>
      <c r="C62" s="174"/>
      <c r="D62" s="175">
        <v>90</v>
      </c>
      <c r="E62" s="173">
        <f t="shared" si="0"/>
        <v>0</v>
      </c>
      <c r="F62" s="162"/>
      <c r="G62" s="162"/>
      <c r="H62" s="162"/>
      <c r="I62" s="162"/>
      <c r="J62" s="162"/>
      <c r="K62" s="162"/>
      <c r="L62" s="162"/>
      <c r="M62" s="162"/>
      <c r="N62" s="162"/>
      <c r="O62" s="162"/>
    </row>
    <row r="63" spans="1:15" ht="15.75" customHeight="1">
      <c r="A63" s="169">
        <v>2010603</v>
      </c>
      <c r="B63" s="170" t="s">
        <v>214</v>
      </c>
      <c r="C63" s="174"/>
      <c r="D63" s="175"/>
      <c r="E63" s="173">
        <f t="shared" si="0"/>
        <v>0</v>
      </c>
      <c r="F63" s="162"/>
      <c r="G63" s="162"/>
      <c r="H63" s="162"/>
      <c r="I63" s="162"/>
      <c r="J63" s="162"/>
      <c r="K63" s="162"/>
      <c r="L63" s="162"/>
      <c r="M63" s="162"/>
      <c r="N63" s="162"/>
      <c r="O63" s="162"/>
    </row>
    <row r="64" spans="1:15" ht="15.75" customHeight="1">
      <c r="A64" s="169">
        <v>2010604</v>
      </c>
      <c r="B64" s="170" t="s">
        <v>250</v>
      </c>
      <c r="C64" s="174"/>
      <c r="D64" s="175"/>
      <c r="E64" s="173">
        <f t="shared" si="0"/>
        <v>0</v>
      </c>
      <c r="F64" s="162"/>
      <c r="G64" s="162"/>
      <c r="H64" s="162"/>
      <c r="I64" s="162"/>
      <c r="J64" s="162"/>
      <c r="K64" s="162"/>
      <c r="L64" s="162"/>
      <c r="M64" s="162"/>
      <c r="N64" s="162"/>
      <c r="O64" s="162"/>
    </row>
    <row r="65" spans="1:15" ht="15.75" customHeight="1">
      <c r="A65" s="169">
        <v>2010605</v>
      </c>
      <c r="B65" s="170" t="s">
        <v>251</v>
      </c>
      <c r="C65" s="174"/>
      <c r="D65" s="175"/>
      <c r="E65" s="173">
        <f t="shared" si="0"/>
        <v>0</v>
      </c>
      <c r="F65" s="162"/>
      <c r="G65" s="162"/>
      <c r="H65" s="162"/>
      <c r="I65" s="162"/>
      <c r="J65" s="162"/>
      <c r="K65" s="162"/>
      <c r="L65" s="162"/>
      <c r="M65" s="162"/>
      <c r="N65" s="162"/>
      <c r="O65" s="162"/>
    </row>
    <row r="66" spans="1:15" ht="15.75" customHeight="1">
      <c r="A66" s="169">
        <v>2010606</v>
      </c>
      <c r="B66" s="170" t="s">
        <v>252</v>
      </c>
      <c r="C66" s="174"/>
      <c r="D66" s="175"/>
      <c r="E66" s="173">
        <f t="shared" si="0"/>
        <v>0</v>
      </c>
      <c r="F66" s="162"/>
      <c r="G66" s="162"/>
      <c r="H66" s="162"/>
      <c r="I66" s="162"/>
      <c r="J66" s="162"/>
      <c r="K66" s="162"/>
      <c r="L66" s="162"/>
      <c r="M66" s="162"/>
      <c r="N66" s="162"/>
      <c r="O66" s="162"/>
    </row>
    <row r="67" spans="1:15" ht="15.75" customHeight="1">
      <c r="A67" s="169">
        <v>2010607</v>
      </c>
      <c r="B67" s="170" t="s">
        <v>253</v>
      </c>
      <c r="C67" s="174"/>
      <c r="D67" s="175"/>
      <c r="E67" s="173">
        <f t="shared" si="0"/>
        <v>0</v>
      </c>
      <c r="F67" s="162"/>
      <c r="G67" s="162"/>
      <c r="H67" s="162"/>
      <c r="I67" s="162"/>
      <c r="J67" s="162"/>
      <c r="K67" s="162"/>
      <c r="L67" s="162"/>
      <c r="M67" s="162"/>
      <c r="N67" s="162"/>
      <c r="O67" s="162"/>
    </row>
    <row r="68" spans="1:15" ht="15.75" customHeight="1">
      <c r="A68" s="169">
        <v>2010608</v>
      </c>
      <c r="B68" s="170" t="s">
        <v>254</v>
      </c>
      <c r="C68" s="174"/>
      <c r="D68" s="175"/>
      <c r="E68" s="173">
        <f t="shared" si="0"/>
        <v>0</v>
      </c>
      <c r="F68" s="162"/>
      <c r="G68" s="162"/>
      <c r="H68" s="162"/>
      <c r="I68" s="162"/>
      <c r="J68" s="162"/>
      <c r="K68" s="162"/>
      <c r="L68" s="162"/>
      <c r="M68" s="162"/>
      <c r="N68" s="162"/>
      <c r="O68" s="162"/>
    </row>
    <row r="69" spans="1:15" ht="15.75" customHeight="1">
      <c r="A69" s="169">
        <v>2010650</v>
      </c>
      <c r="B69" s="170" t="s">
        <v>221</v>
      </c>
      <c r="C69" s="174">
        <v>464</v>
      </c>
      <c r="D69" s="175">
        <v>421</v>
      </c>
      <c r="E69" s="173">
        <f aca="true" t="shared" si="1" ref="E69:E132">_xlfn.IFERROR(D69/C69,0)</f>
        <v>0.9073275862068966</v>
      </c>
      <c r="F69" s="162"/>
      <c r="G69" s="162"/>
      <c r="H69" s="162"/>
      <c r="I69" s="162"/>
      <c r="J69" s="162"/>
      <c r="K69" s="162"/>
      <c r="L69" s="162"/>
      <c r="M69" s="162"/>
      <c r="N69" s="162"/>
      <c r="O69" s="162"/>
    </row>
    <row r="70" spans="1:15" ht="15.75" customHeight="1">
      <c r="A70" s="169">
        <v>2010699</v>
      </c>
      <c r="B70" s="170" t="s">
        <v>255</v>
      </c>
      <c r="C70" s="174">
        <v>3</v>
      </c>
      <c r="D70" s="175">
        <v>65</v>
      </c>
      <c r="E70" s="173">
        <f t="shared" si="1"/>
        <v>21.666666666666668</v>
      </c>
      <c r="F70" s="162"/>
      <c r="G70" s="162"/>
      <c r="H70" s="162"/>
      <c r="I70" s="162"/>
      <c r="J70" s="162"/>
      <c r="K70" s="162"/>
      <c r="L70" s="162"/>
      <c r="M70" s="162"/>
      <c r="N70" s="162"/>
      <c r="O70" s="162"/>
    </row>
    <row r="71" spans="1:15" ht="15.75" customHeight="1">
      <c r="A71" s="169">
        <v>20107</v>
      </c>
      <c r="B71" s="170" t="s">
        <v>256</v>
      </c>
      <c r="C71" s="171">
        <f>SUM(C72,C73,C74,C75,C76,C77,C78)</f>
        <v>3</v>
      </c>
      <c r="D71" s="171">
        <f>SUM(D72,D73,D74,D75,D76,D77,D78)</f>
        <v>0</v>
      </c>
      <c r="E71" s="173">
        <f t="shared" si="1"/>
        <v>0</v>
      </c>
      <c r="F71" s="162"/>
      <c r="G71" s="162"/>
      <c r="H71" s="162"/>
      <c r="I71" s="162"/>
      <c r="J71" s="162"/>
      <c r="K71" s="162"/>
      <c r="L71" s="162"/>
      <c r="M71" s="162"/>
      <c r="N71" s="162"/>
      <c r="O71" s="162"/>
    </row>
    <row r="72" spans="1:15" ht="15.75" customHeight="1">
      <c r="A72" s="169">
        <v>2010701</v>
      </c>
      <c r="B72" s="170" t="s">
        <v>212</v>
      </c>
      <c r="C72" s="174"/>
      <c r="D72" s="174">
        <v>0</v>
      </c>
      <c r="E72" s="173">
        <f t="shared" si="1"/>
        <v>0</v>
      </c>
      <c r="F72" s="162"/>
      <c r="G72" s="162"/>
      <c r="H72" s="162"/>
      <c r="I72" s="162"/>
      <c r="J72" s="162"/>
      <c r="K72" s="162"/>
      <c r="L72" s="162"/>
      <c r="M72" s="162"/>
      <c r="N72" s="162"/>
      <c r="O72" s="162"/>
    </row>
    <row r="73" spans="1:15" ht="15.75" customHeight="1">
      <c r="A73" s="169">
        <v>2010702</v>
      </c>
      <c r="B73" s="170" t="s">
        <v>213</v>
      </c>
      <c r="C73" s="174"/>
      <c r="D73" s="175"/>
      <c r="E73" s="173">
        <f t="shared" si="1"/>
        <v>0</v>
      </c>
      <c r="F73" s="162"/>
      <c r="G73" s="162"/>
      <c r="H73" s="162"/>
      <c r="I73" s="162"/>
      <c r="J73" s="162"/>
      <c r="K73" s="162"/>
      <c r="L73" s="162"/>
      <c r="M73" s="162"/>
      <c r="N73" s="162"/>
      <c r="O73" s="162"/>
    </row>
    <row r="74" spans="1:15" ht="15.75" customHeight="1">
      <c r="A74" s="169">
        <v>2010703</v>
      </c>
      <c r="B74" s="170" t="s">
        <v>214</v>
      </c>
      <c r="C74" s="174"/>
      <c r="D74" s="175"/>
      <c r="E74" s="173">
        <f t="shared" si="1"/>
        <v>0</v>
      </c>
      <c r="F74" s="162"/>
      <c r="G74" s="162"/>
      <c r="H74" s="162"/>
      <c r="I74" s="162"/>
      <c r="J74" s="162"/>
      <c r="K74" s="162"/>
      <c r="L74" s="162"/>
      <c r="M74" s="162"/>
      <c r="N74" s="162"/>
      <c r="O74" s="162"/>
    </row>
    <row r="75" spans="1:15" ht="15.75" customHeight="1">
      <c r="A75" s="169">
        <v>2010709</v>
      </c>
      <c r="B75" s="170" t="s">
        <v>253</v>
      </c>
      <c r="C75" s="174"/>
      <c r="D75" s="175"/>
      <c r="E75" s="173">
        <f t="shared" si="1"/>
        <v>0</v>
      </c>
      <c r="F75" s="162"/>
      <c r="G75" s="162"/>
      <c r="H75" s="162"/>
      <c r="I75" s="162"/>
      <c r="J75" s="162"/>
      <c r="K75" s="162"/>
      <c r="L75" s="162"/>
      <c r="M75" s="162"/>
      <c r="N75" s="162"/>
      <c r="O75" s="162"/>
    </row>
    <row r="76" spans="1:15" ht="15.75" customHeight="1">
      <c r="A76" s="169">
        <v>2010710</v>
      </c>
      <c r="B76" s="170" t="s">
        <v>257</v>
      </c>
      <c r="C76" s="174"/>
      <c r="D76" s="175"/>
      <c r="E76" s="173">
        <f t="shared" si="1"/>
        <v>0</v>
      </c>
      <c r="F76" s="162"/>
      <c r="G76" s="162"/>
      <c r="H76" s="162"/>
      <c r="I76" s="162"/>
      <c r="J76" s="162"/>
      <c r="K76" s="162"/>
      <c r="L76" s="162"/>
      <c r="M76" s="162"/>
      <c r="N76" s="162"/>
      <c r="O76" s="162"/>
    </row>
    <row r="77" spans="1:15" ht="15.75" customHeight="1">
      <c r="A77" s="169">
        <v>2010750</v>
      </c>
      <c r="B77" s="170" t="s">
        <v>221</v>
      </c>
      <c r="C77" s="174"/>
      <c r="D77" s="175"/>
      <c r="E77" s="173">
        <f t="shared" si="1"/>
        <v>0</v>
      </c>
      <c r="F77" s="162"/>
      <c r="G77" s="162"/>
      <c r="H77" s="162"/>
      <c r="I77" s="162"/>
      <c r="J77" s="162"/>
      <c r="K77" s="162"/>
      <c r="L77" s="162"/>
      <c r="M77" s="162"/>
      <c r="N77" s="162"/>
      <c r="O77" s="162"/>
    </row>
    <row r="78" spans="1:15" ht="15.75" customHeight="1">
      <c r="A78" s="169">
        <v>2010799</v>
      </c>
      <c r="B78" s="170" t="s">
        <v>258</v>
      </c>
      <c r="C78" s="174">
        <v>3</v>
      </c>
      <c r="D78" s="175"/>
      <c r="E78" s="173">
        <f t="shared" si="1"/>
        <v>0</v>
      </c>
      <c r="F78" s="162"/>
      <c r="G78" s="162"/>
      <c r="H78" s="162"/>
      <c r="I78" s="162"/>
      <c r="J78" s="162"/>
      <c r="K78" s="162"/>
      <c r="L78" s="162"/>
      <c r="M78" s="162"/>
      <c r="N78" s="162"/>
      <c r="O78" s="162"/>
    </row>
    <row r="79" spans="1:15" ht="15.75" customHeight="1">
      <c r="A79" s="169">
        <v>20108</v>
      </c>
      <c r="B79" s="170" t="s">
        <v>259</v>
      </c>
      <c r="C79" s="171">
        <f>SUM(C80,C81,C82,C83,C84,C85,C86,C87)</f>
        <v>177</v>
      </c>
      <c r="D79" s="171">
        <f>SUM(D80,D81,D82,D83,D84,D85,D86,D87)</f>
        <v>128</v>
      </c>
      <c r="E79" s="173">
        <f t="shared" si="1"/>
        <v>0.7231638418079096</v>
      </c>
      <c r="F79" s="162"/>
      <c r="G79" s="162"/>
      <c r="H79" s="162"/>
      <c r="I79" s="162"/>
      <c r="J79" s="162"/>
      <c r="K79" s="162"/>
      <c r="L79" s="162"/>
      <c r="M79" s="162"/>
      <c r="N79" s="162"/>
      <c r="O79" s="162"/>
    </row>
    <row r="80" spans="1:15" ht="15.75" customHeight="1">
      <c r="A80" s="169">
        <v>2010801</v>
      </c>
      <c r="B80" s="170" t="s">
        <v>212</v>
      </c>
      <c r="C80" s="174">
        <v>177</v>
      </c>
      <c r="D80" s="174">
        <v>128</v>
      </c>
      <c r="E80" s="173">
        <f t="shared" si="1"/>
        <v>0.7231638418079096</v>
      </c>
      <c r="F80" s="162"/>
      <c r="G80" s="162"/>
      <c r="H80" s="162"/>
      <c r="I80" s="162"/>
      <c r="J80" s="162"/>
      <c r="K80" s="162"/>
      <c r="L80" s="162"/>
      <c r="M80" s="162"/>
      <c r="N80" s="162"/>
      <c r="O80" s="162"/>
    </row>
    <row r="81" spans="1:15" ht="15.75" customHeight="1">
      <c r="A81" s="169">
        <v>2010802</v>
      </c>
      <c r="B81" s="170" t="s">
        <v>213</v>
      </c>
      <c r="C81" s="174"/>
      <c r="D81" s="175"/>
      <c r="E81" s="173">
        <f t="shared" si="1"/>
        <v>0</v>
      </c>
      <c r="F81" s="162"/>
      <c r="G81" s="162"/>
      <c r="H81" s="162"/>
      <c r="I81" s="162"/>
      <c r="J81" s="162"/>
      <c r="K81" s="162"/>
      <c r="L81" s="162"/>
      <c r="M81" s="162"/>
      <c r="N81" s="162"/>
      <c r="O81" s="162"/>
    </row>
    <row r="82" spans="1:15" ht="15.75" customHeight="1">
      <c r="A82" s="169">
        <v>2010803</v>
      </c>
      <c r="B82" s="170" t="s">
        <v>214</v>
      </c>
      <c r="C82" s="174"/>
      <c r="D82" s="175"/>
      <c r="E82" s="173">
        <f t="shared" si="1"/>
        <v>0</v>
      </c>
      <c r="F82" s="162"/>
      <c r="G82" s="162"/>
      <c r="H82" s="162"/>
      <c r="I82" s="162"/>
      <c r="J82" s="162"/>
      <c r="K82" s="162"/>
      <c r="L82" s="162"/>
      <c r="M82" s="162"/>
      <c r="N82" s="162"/>
      <c r="O82" s="162"/>
    </row>
    <row r="83" spans="1:15" ht="15.75" customHeight="1">
      <c r="A83" s="169">
        <v>2010804</v>
      </c>
      <c r="B83" s="170" t="s">
        <v>260</v>
      </c>
      <c r="C83" s="174"/>
      <c r="D83" s="175"/>
      <c r="E83" s="173">
        <f t="shared" si="1"/>
        <v>0</v>
      </c>
      <c r="F83" s="162"/>
      <c r="G83" s="162"/>
      <c r="H83" s="162"/>
      <c r="I83" s="162"/>
      <c r="J83" s="162"/>
      <c r="K83" s="162"/>
      <c r="L83" s="162"/>
      <c r="M83" s="162"/>
      <c r="N83" s="162"/>
      <c r="O83" s="162"/>
    </row>
    <row r="84" spans="1:15" ht="15.75" customHeight="1">
      <c r="A84" s="169">
        <v>2010805</v>
      </c>
      <c r="B84" s="170" t="s">
        <v>261</v>
      </c>
      <c r="C84" s="174"/>
      <c r="D84" s="175"/>
      <c r="E84" s="173">
        <f t="shared" si="1"/>
        <v>0</v>
      </c>
      <c r="F84" s="162"/>
      <c r="G84" s="162"/>
      <c r="H84" s="162"/>
      <c r="I84" s="162"/>
      <c r="J84" s="162"/>
      <c r="K84" s="162"/>
      <c r="L84" s="162"/>
      <c r="M84" s="162"/>
      <c r="N84" s="162"/>
      <c r="O84" s="162"/>
    </row>
    <row r="85" spans="1:15" ht="15.75" customHeight="1">
      <c r="A85" s="169">
        <v>2010806</v>
      </c>
      <c r="B85" s="170" t="s">
        <v>253</v>
      </c>
      <c r="C85" s="174"/>
      <c r="D85" s="175"/>
      <c r="E85" s="173">
        <f t="shared" si="1"/>
        <v>0</v>
      </c>
      <c r="F85" s="162"/>
      <c r="G85" s="162"/>
      <c r="H85" s="162"/>
      <c r="I85" s="162"/>
      <c r="J85" s="162"/>
      <c r="K85" s="162"/>
      <c r="L85" s="162"/>
      <c r="M85" s="162"/>
      <c r="N85" s="162"/>
      <c r="O85" s="162"/>
    </row>
    <row r="86" spans="1:15" ht="15.75" customHeight="1">
      <c r="A86" s="169">
        <v>2010850</v>
      </c>
      <c r="B86" s="170" t="s">
        <v>221</v>
      </c>
      <c r="C86" s="174"/>
      <c r="D86" s="175"/>
      <c r="E86" s="173">
        <f t="shared" si="1"/>
        <v>0</v>
      </c>
      <c r="F86" s="162"/>
      <c r="G86" s="162"/>
      <c r="H86" s="162"/>
      <c r="I86" s="162"/>
      <c r="J86" s="162"/>
      <c r="K86" s="162"/>
      <c r="L86" s="162"/>
      <c r="M86" s="162"/>
      <c r="N86" s="162"/>
      <c r="O86" s="162"/>
    </row>
    <row r="87" spans="1:15" ht="15.75" customHeight="1">
      <c r="A87" s="169">
        <v>2010899</v>
      </c>
      <c r="B87" s="170" t="s">
        <v>262</v>
      </c>
      <c r="C87" s="174"/>
      <c r="D87" s="175"/>
      <c r="E87" s="173">
        <f t="shared" si="1"/>
        <v>0</v>
      </c>
      <c r="F87" s="162"/>
      <c r="G87" s="162"/>
      <c r="H87" s="162"/>
      <c r="I87" s="162"/>
      <c r="J87" s="162"/>
      <c r="K87" s="162"/>
      <c r="L87" s="162"/>
      <c r="M87" s="162"/>
      <c r="N87" s="162"/>
      <c r="O87" s="162"/>
    </row>
    <row r="88" spans="1:15" ht="15.75" customHeight="1">
      <c r="A88" s="169">
        <v>20109</v>
      </c>
      <c r="B88" s="170" t="s">
        <v>263</v>
      </c>
      <c r="C88" s="171">
        <f>SUM(C89,C90,C91,C92,C93,C94,C95,C96,C97,C98,C99,C100)</f>
        <v>0</v>
      </c>
      <c r="D88" s="171">
        <f>SUM(D89,D90,D91,D92,D93,D94,D95,D96,D97,D98,D99,D100)</f>
        <v>0</v>
      </c>
      <c r="E88" s="173">
        <f t="shared" si="1"/>
        <v>0</v>
      </c>
      <c r="F88" s="162"/>
      <c r="G88" s="162"/>
      <c r="H88" s="162"/>
      <c r="I88" s="162"/>
      <c r="J88" s="162"/>
      <c r="K88" s="162"/>
      <c r="L88" s="162"/>
      <c r="M88" s="162"/>
      <c r="N88" s="162"/>
      <c r="O88" s="162"/>
    </row>
    <row r="89" spans="1:15" ht="15.75" customHeight="1">
      <c r="A89" s="169">
        <v>2010901</v>
      </c>
      <c r="B89" s="170" t="s">
        <v>212</v>
      </c>
      <c r="C89" s="174"/>
      <c r="D89" s="174"/>
      <c r="E89" s="173">
        <f t="shared" si="1"/>
        <v>0</v>
      </c>
      <c r="F89" s="162"/>
      <c r="G89" s="162"/>
      <c r="H89" s="162"/>
      <c r="I89" s="162"/>
      <c r="J89" s="162"/>
      <c r="K89" s="162"/>
      <c r="L89" s="162"/>
      <c r="M89" s="162"/>
      <c r="N89" s="162"/>
      <c r="O89" s="162"/>
    </row>
    <row r="90" spans="1:15" ht="15.75" customHeight="1">
      <c r="A90" s="169">
        <v>2010902</v>
      </c>
      <c r="B90" s="170" t="s">
        <v>213</v>
      </c>
      <c r="C90" s="174"/>
      <c r="D90" s="175"/>
      <c r="E90" s="173">
        <f t="shared" si="1"/>
        <v>0</v>
      </c>
      <c r="F90" s="162"/>
      <c r="G90" s="162"/>
      <c r="H90" s="162"/>
      <c r="I90" s="162"/>
      <c r="J90" s="162"/>
      <c r="K90" s="162"/>
      <c r="L90" s="162"/>
      <c r="M90" s="162"/>
      <c r="N90" s="162"/>
      <c r="O90" s="162"/>
    </row>
    <row r="91" spans="1:15" ht="15.75" customHeight="1">
      <c r="A91" s="169">
        <v>2010903</v>
      </c>
      <c r="B91" s="170" t="s">
        <v>214</v>
      </c>
      <c r="C91" s="174"/>
      <c r="D91" s="175"/>
      <c r="E91" s="173">
        <f t="shared" si="1"/>
        <v>0</v>
      </c>
      <c r="F91" s="162"/>
      <c r="G91" s="162"/>
      <c r="H91" s="162"/>
      <c r="I91" s="162"/>
      <c r="J91" s="162"/>
      <c r="K91" s="162"/>
      <c r="L91" s="162"/>
      <c r="M91" s="162"/>
      <c r="N91" s="162"/>
      <c r="O91" s="162"/>
    </row>
    <row r="92" spans="1:15" ht="15.75" customHeight="1">
      <c r="A92" s="169">
        <v>2010905</v>
      </c>
      <c r="B92" s="170" t="s">
        <v>264</v>
      </c>
      <c r="C92" s="174"/>
      <c r="D92" s="175"/>
      <c r="E92" s="173">
        <f t="shared" si="1"/>
        <v>0</v>
      </c>
      <c r="F92" s="162"/>
      <c r="G92" s="162"/>
      <c r="H92" s="162"/>
      <c r="I92" s="162"/>
      <c r="J92" s="162"/>
      <c r="K92" s="162"/>
      <c r="L92" s="162"/>
      <c r="M92" s="162"/>
      <c r="N92" s="162"/>
      <c r="O92" s="162"/>
    </row>
    <row r="93" spans="1:15" ht="15.75" customHeight="1">
      <c r="A93" s="169">
        <v>2010907</v>
      </c>
      <c r="B93" s="170" t="s">
        <v>265</v>
      </c>
      <c r="C93" s="174"/>
      <c r="D93" s="175"/>
      <c r="E93" s="173">
        <f t="shared" si="1"/>
        <v>0</v>
      </c>
      <c r="F93" s="162"/>
      <c r="G93" s="162"/>
      <c r="H93" s="162"/>
      <c r="I93" s="162"/>
      <c r="J93" s="162"/>
      <c r="K93" s="162"/>
      <c r="L93" s="162"/>
      <c r="M93" s="162"/>
      <c r="N93" s="162"/>
      <c r="O93" s="162"/>
    </row>
    <row r="94" spans="1:15" ht="15.75" customHeight="1">
      <c r="A94" s="169">
        <v>2010908</v>
      </c>
      <c r="B94" s="170" t="s">
        <v>253</v>
      </c>
      <c r="C94" s="174"/>
      <c r="D94" s="175"/>
      <c r="E94" s="173">
        <f t="shared" si="1"/>
        <v>0</v>
      </c>
      <c r="F94" s="162"/>
      <c r="G94" s="162"/>
      <c r="H94" s="162"/>
      <c r="I94" s="162"/>
      <c r="J94" s="162"/>
      <c r="K94" s="162"/>
      <c r="L94" s="162"/>
      <c r="M94" s="162"/>
      <c r="N94" s="162"/>
      <c r="O94" s="162"/>
    </row>
    <row r="95" spans="1:15" ht="15.75" customHeight="1">
      <c r="A95" s="169">
        <v>2010909</v>
      </c>
      <c r="B95" s="170" t="s">
        <v>266</v>
      </c>
      <c r="C95" s="174"/>
      <c r="D95" s="175"/>
      <c r="E95" s="173">
        <f t="shared" si="1"/>
        <v>0</v>
      </c>
      <c r="F95" s="162"/>
      <c r="G95" s="162"/>
      <c r="H95" s="162"/>
      <c r="I95" s="162"/>
      <c r="J95" s="162"/>
      <c r="K95" s="162"/>
      <c r="L95" s="162"/>
      <c r="M95" s="162"/>
      <c r="N95" s="162"/>
      <c r="O95" s="162"/>
    </row>
    <row r="96" spans="1:15" ht="15.75" customHeight="1">
      <c r="A96" s="169">
        <v>2010910</v>
      </c>
      <c r="B96" s="170" t="s">
        <v>267</v>
      </c>
      <c r="C96" s="174"/>
      <c r="D96" s="175"/>
      <c r="E96" s="173">
        <f t="shared" si="1"/>
        <v>0</v>
      </c>
      <c r="F96" s="162"/>
      <c r="G96" s="162"/>
      <c r="H96" s="162"/>
      <c r="I96" s="162"/>
      <c r="J96" s="162"/>
      <c r="K96" s="162"/>
      <c r="L96" s="162"/>
      <c r="M96" s="162"/>
      <c r="N96" s="162"/>
      <c r="O96" s="162"/>
    </row>
    <row r="97" spans="1:15" ht="15.75" customHeight="1">
      <c r="A97" s="169">
        <v>2010911</v>
      </c>
      <c r="B97" s="170" t="s">
        <v>268</v>
      </c>
      <c r="C97" s="174"/>
      <c r="D97" s="175"/>
      <c r="E97" s="173">
        <f t="shared" si="1"/>
        <v>0</v>
      </c>
      <c r="F97" s="162"/>
      <c r="G97" s="162"/>
      <c r="H97" s="162"/>
      <c r="I97" s="162"/>
      <c r="J97" s="162"/>
      <c r="K97" s="162"/>
      <c r="L97" s="162"/>
      <c r="M97" s="162"/>
      <c r="N97" s="162"/>
      <c r="O97" s="162"/>
    </row>
    <row r="98" spans="1:15" ht="15.75" customHeight="1">
      <c r="A98" s="169">
        <v>2010912</v>
      </c>
      <c r="B98" s="170" t="s">
        <v>269</v>
      </c>
      <c r="C98" s="174"/>
      <c r="D98" s="175"/>
      <c r="E98" s="173">
        <f t="shared" si="1"/>
        <v>0</v>
      </c>
      <c r="F98" s="162"/>
      <c r="G98" s="162"/>
      <c r="H98" s="162"/>
      <c r="I98" s="162"/>
      <c r="J98" s="162"/>
      <c r="K98" s="162"/>
      <c r="L98" s="162"/>
      <c r="M98" s="162"/>
      <c r="N98" s="162"/>
      <c r="O98" s="162"/>
    </row>
    <row r="99" spans="1:15" ht="15.75" customHeight="1">
      <c r="A99" s="169">
        <v>2010950</v>
      </c>
      <c r="B99" s="170" t="s">
        <v>221</v>
      </c>
      <c r="C99" s="174"/>
      <c r="D99" s="175"/>
      <c r="E99" s="173">
        <f t="shared" si="1"/>
        <v>0</v>
      </c>
      <c r="F99" s="162"/>
      <c r="G99" s="162"/>
      <c r="H99" s="162"/>
      <c r="I99" s="162"/>
      <c r="J99" s="162"/>
      <c r="K99" s="162"/>
      <c r="L99" s="162"/>
      <c r="M99" s="162"/>
      <c r="N99" s="162"/>
      <c r="O99" s="162"/>
    </row>
    <row r="100" spans="1:15" ht="15.75" customHeight="1">
      <c r="A100" s="169">
        <v>2010999</v>
      </c>
      <c r="B100" s="170" t="s">
        <v>270</v>
      </c>
      <c r="C100" s="174"/>
      <c r="D100" s="175"/>
      <c r="E100" s="173">
        <f t="shared" si="1"/>
        <v>0</v>
      </c>
      <c r="F100" s="162"/>
      <c r="G100" s="162"/>
      <c r="H100" s="162"/>
      <c r="I100" s="162"/>
      <c r="J100" s="162"/>
      <c r="K100" s="162"/>
      <c r="L100" s="162"/>
      <c r="M100" s="162"/>
      <c r="N100" s="162"/>
      <c r="O100" s="162"/>
    </row>
    <row r="101" spans="1:15" ht="15.75" customHeight="1">
      <c r="A101" s="169">
        <v>20111</v>
      </c>
      <c r="B101" s="170" t="s">
        <v>271</v>
      </c>
      <c r="C101" s="171">
        <f>SUM(C102,C103,C104,C105,C106,C107,C108,C109)</f>
        <v>682</v>
      </c>
      <c r="D101" s="171">
        <f>SUM(D102,D103,D104,D105,D106,D107,D108,D109)</f>
        <v>861</v>
      </c>
      <c r="E101" s="173">
        <f t="shared" si="1"/>
        <v>1.2624633431085044</v>
      </c>
      <c r="F101" s="162"/>
      <c r="G101" s="162"/>
      <c r="H101" s="162"/>
      <c r="I101" s="162"/>
      <c r="J101" s="162"/>
      <c r="K101" s="162"/>
      <c r="L101" s="162"/>
      <c r="M101" s="162"/>
      <c r="N101" s="162"/>
      <c r="O101" s="162"/>
    </row>
    <row r="102" spans="1:15" ht="15.75" customHeight="1">
      <c r="A102" s="169">
        <v>2011101</v>
      </c>
      <c r="B102" s="170" t="s">
        <v>212</v>
      </c>
      <c r="C102" s="174">
        <v>675</v>
      </c>
      <c r="D102" s="174">
        <v>677</v>
      </c>
      <c r="E102" s="173">
        <f t="shared" si="1"/>
        <v>1.002962962962963</v>
      </c>
      <c r="F102" s="162"/>
      <c r="G102" s="162"/>
      <c r="H102" s="162"/>
      <c r="I102" s="162"/>
      <c r="J102" s="162"/>
      <c r="K102" s="162"/>
      <c r="L102" s="162"/>
      <c r="M102" s="162"/>
      <c r="N102" s="162"/>
      <c r="O102" s="162"/>
    </row>
    <row r="103" spans="1:15" ht="15.75" customHeight="1">
      <c r="A103" s="169">
        <v>2011102</v>
      </c>
      <c r="B103" s="170" t="s">
        <v>213</v>
      </c>
      <c r="C103" s="174"/>
      <c r="D103" s="175">
        <v>4</v>
      </c>
      <c r="E103" s="173">
        <f t="shared" si="1"/>
        <v>0</v>
      </c>
      <c r="F103" s="162"/>
      <c r="G103" s="162"/>
      <c r="H103" s="162"/>
      <c r="I103" s="162"/>
      <c r="J103" s="162"/>
      <c r="K103" s="162"/>
      <c r="L103" s="162"/>
      <c r="M103" s="162"/>
      <c r="N103" s="162"/>
      <c r="O103" s="162"/>
    </row>
    <row r="104" spans="1:15" ht="15.75" customHeight="1">
      <c r="A104" s="169">
        <v>2011103</v>
      </c>
      <c r="B104" s="170" t="s">
        <v>214</v>
      </c>
      <c r="C104" s="174"/>
      <c r="D104" s="175"/>
      <c r="E104" s="173">
        <f t="shared" si="1"/>
        <v>0</v>
      </c>
      <c r="F104" s="162"/>
      <c r="G104" s="162"/>
      <c r="H104" s="162"/>
      <c r="I104" s="162"/>
      <c r="J104" s="162"/>
      <c r="K104" s="162"/>
      <c r="L104" s="162"/>
      <c r="M104" s="162"/>
      <c r="N104" s="162"/>
      <c r="O104" s="162"/>
    </row>
    <row r="105" spans="1:15" ht="15.75" customHeight="1">
      <c r="A105" s="169">
        <v>2011104</v>
      </c>
      <c r="B105" s="170" t="s">
        <v>272</v>
      </c>
      <c r="C105" s="174"/>
      <c r="D105" s="175"/>
      <c r="E105" s="173">
        <f t="shared" si="1"/>
        <v>0</v>
      </c>
      <c r="F105" s="162"/>
      <c r="G105" s="162"/>
      <c r="H105" s="162"/>
      <c r="I105" s="162"/>
      <c r="J105" s="162"/>
      <c r="K105" s="162"/>
      <c r="L105" s="162"/>
      <c r="M105" s="162"/>
      <c r="N105" s="162"/>
      <c r="O105" s="162"/>
    </row>
    <row r="106" spans="1:15" ht="15.75" customHeight="1">
      <c r="A106" s="169">
        <v>2011105</v>
      </c>
      <c r="B106" s="170" t="s">
        <v>273</v>
      </c>
      <c r="C106" s="174"/>
      <c r="D106" s="175"/>
      <c r="E106" s="173">
        <f t="shared" si="1"/>
        <v>0</v>
      </c>
      <c r="F106" s="162"/>
      <c r="G106" s="162"/>
      <c r="H106" s="162"/>
      <c r="I106" s="162"/>
      <c r="J106" s="162"/>
      <c r="K106" s="162"/>
      <c r="L106" s="162"/>
      <c r="M106" s="162"/>
      <c r="N106" s="162"/>
      <c r="O106" s="162"/>
    </row>
    <row r="107" spans="1:15" ht="15.75" customHeight="1">
      <c r="A107" s="169">
        <v>2011106</v>
      </c>
      <c r="B107" s="170" t="s">
        <v>274</v>
      </c>
      <c r="C107" s="174"/>
      <c r="D107" s="175"/>
      <c r="E107" s="173">
        <f t="shared" si="1"/>
        <v>0</v>
      </c>
      <c r="F107" s="162"/>
      <c r="G107" s="162"/>
      <c r="H107" s="162"/>
      <c r="I107" s="162"/>
      <c r="J107" s="162"/>
      <c r="K107" s="162"/>
      <c r="L107" s="162"/>
      <c r="M107" s="162"/>
      <c r="N107" s="162"/>
      <c r="O107" s="162"/>
    </row>
    <row r="108" spans="1:15" ht="15.75" customHeight="1">
      <c r="A108" s="169">
        <v>2011150</v>
      </c>
      <c r="B108" s="170" t="s">
        <v>221</v>
      </c>
      <c r="C108" s="174"/>
      <c r="D108" s="175"/>
      <c r="E108" s="173">
        <f t="shared" si="1"/>
        <v>0</v>
      </c>
      <c r="F108" s="162"/>
      <c r="G108" s="162"/>
      <c r="H108" s="162"/>
      <c r="I108" s="162"/>
      <c r="J108" s="162"/>
      <c r="K108" s="162"/>
      <c r="L108" s="162"/>
      <c r="M108" s="162"/>
      <c r="N108" s="162"/>
      <c r="O108" s="162"/>
    </row>
    <row r="109" spans="1:15" ht="15.75" customHeight="1">
      <c r="A109" s="169">
        <v>2011199</v>
      </c>
      <c r="B109" s="170" t="s">
        <v>275</v>
      </c>
      <c r="C109" s="174">
        <v>7</v>
      </c>
      <c r="D109" s="175">
        <v>180</v>
      </c>
      <c r="E109" s="173">
        <f t="shared" si="1"/>
        <v>25.714285714285715</v>
      </c>
      <c r="F109" s="162"/>
      <c r="G109" s="162"/>
      <c r="H109" s="162"/>
      <c r="I109" s="162"/>
      <c r="J109" s="162"/>
      <c r="K109" s="162"/>
      <c r="L109" s="162"/>
      <c r="M109" s="162"/>
      <c r="N109" s="162"/>
      <c r="O109" s="162"/>
    </row>
    <row r="110" spans="1:15" ht="15.75" customHeight="1">
      <c r="A110" s="169">
        <v>20113</v>
      </c>
      <c r="B110" s="170" t="s">
        <v>276</v>
      </c>
      <c r="C110" s="171">
        <f>SUM(C111,C112,C113,C114,C115,C116,C117,C118,C119,C120)</f>
        <v>560</v>
      </c>
      <c r="D110" s="171">
        <f>SUM(D111,D112,D113,D114,D115,D116,D117,D118,D119,D120)</f>
        <v>812</v>
      </c>
      <c r="E110" s="173">
        <f t="shared" si="1"/>
        <v>1.45</v>
      </c>
      <c r="F110" s="162"/>
      <c r="G110" s="162"/>
      <c r="H110" s="162"/>
      <c r="I110" s="162"/>
      <c r="J110" s="162"/>
      <c r="K110" s="162"/>
      <c r="L110" s="162"/>
      <c r="M110" s="162"/>
      <c r="N110" s="162"/>
      <c r="O110" s="162"/>
    </row>
    <row r="111" spans="1:15" ht="15.75" customHeight="1">
      <c r="A111" s="169">
        <v>2011301</v>
      </c>
      <c r="B111" s="170" t="s">
        <v>212</v>
      </c>
      <c r="C111" s="174"/>
      <c r="D111" s="174"/>
      <c r="E111" s="173">
        <f t="shared" si="1"/>
        <v>0</v>
      </c>
      <c r="F111" s="162"/>
      <c r="G111" s="162"/>
      <c r="H111" s="162"/>
      <c r="I111" s="162"/>
      <c r="J111" s="162"/>
      <c r="K111" s="162"/>
      <c r="L111" s="162"/>
      <c r="M111" s="162"/>
      <c r="N111" s="162"/>
      <c r="O111" s="162"/>
    </row>
    <row r="112" spans="1:15" ht="15.75" customHeight="1">
      <c r="A112" s="169">
        <v>2011302</v>
      </c>
      <c r="B112" s="170" t="s">
        <v>213</v>
      </c>
      <c r="C112" s="174"/>
      <c r="D112" s="175"/>
      <c r="E112" s="173">
        <f t="shared" si="1"/>
        <v>0</v>
      </c>
      <c r="F112" s="162"/>
      <c r="G112" s="162"/>
      <c r="H112" s="162"/>
      <c r="I112" s="162"/>
      <c r="J112" s="162"/>
      <c r="K112" s="162"/>
      <c r="L112" s="162"/>
      <c r="M112" s="162"/>
      <c r="N112" s="162"/>
      <c r="O112" s="162"/>
    </row>
    <row r="113" spans="1:15" ht="15.75" customHeight="1">
      <c r="A113" s="169">
        <v>2011303</v>
      </c>
      <c r="B113" s="170" t="s">
        <v>214</v>
      </c>
      <c r="C113" s="174"/>
      <c r="D113" s="175"/>
      <c r="E113" s="173">
        <f t="shared" si="1"/>
        <v>0</v>
      </c>
      <c r="F113" s="162"/>
      <c r="G113" s="162"/>
      <c r="H113" s="162"/>
      <c r="I113" s="162"/>
      <c r="J113" s="162"/>
      <c r="K113" s="162"/>
      <c r="L113" s="162"/>
      <c r="M113" s="162"/>
      <c r="N113" s="162"/>
      <c r="O113" s="162"/>
    </row>
    <row r="114" spans="1:15" ht="15.75" customHeight="1">
      <c r="A114" s="169">
        <v>2011304</v>
      </c>
      <c r="B114" s="170" t="s">
        <v>277</v>
      </c>
      <c r="C114" s="174"/>
      <c r="D114" s="175"/>
      <c r="E114" s="173">
        <f t="shared" si="1"/>
        <v>0</v>
      </c>
      <c r="F114" s="162"/>
      <c r="G114" s="162"/>
      <c r="H114" s="162"/>
      <c r="I114" s="162"/>
      <c r="J114" s="162"/>
      <c r="K114" s="162"/>
      <c r="L114" s="162"/>
      <c r="M114" s="162"/>
      <c r="N114" s="162"/>
      <c r="O114" s="162"/>
    </row>
    <row r="115" spans="1:15" ht="15.75" customHeight="1">
      <c r="A115" s="169">
        <v>2011305</v>
      </c>
      <c r="B115" s="170" t="s">
        <v>278</v>
      </c>
      <c r="C115" s="174"/>
      <c r="D115" s="175"/>
      <c r="E115" s="173">
        <f t="shared" si="1"/>
        <v>0</v>
      </c>
      <c r="F115" s="162"/>
      <c r="G115" s="162"/>
      <c r="H115" s="162"/>
      <c r="I115" s="162"/>
      <c r="J115" s="162"/>
      <c r="K115" s="162"/>
      <c r="L115" s="162"/>
      <c r="M115" s="162"/>
      <c r="N115" s="162"/>
      <c r="O115" s="162"/>
    </row>
    <row r="116" spans="1:15" ht="15.75" customHeight="1">
      <c r="A116" s="169">
        <v>2011306</v>
      </c>
      <c r="B116" s="170" t="s">
        <v>279</v>
      </c>
      <c r="C116" s="174"/>
      <c r="D116" s="175"/>
      <c r="E116" s="173">
        <f t="shared" si="1"/>
        <v>0</v>
      </c>
      <c r="F116" s="162"/>
      <c r="G116" s="162"/>
      <c r="H116" s="162"/>
      <c r="I116" s="162"/>
      <c r="J116" s="162"/>
      <c r="K116" s="162"/>
      <c r="L116" s="162"/>
      <c r="M116" s="162"/>
      <c r="N116" s="162"/>
      <c r="O116" s="162"/>
    </row>
    <row r="117" spans="1:15" ht="15.75" customHeight="1">
      <c r="A117" s="169">
        <v>2011307</v>
      </c>
      <c r="B117" s="170" t="s">
        <v>280</v>
      </c>
      <c r="C117" s="174"/>
      <c r="D117" s="175"/>
      <c r="E117" s="173">
        <f t="shared" si="1"/>
        <v>0</v>
      </c>
      <c r="F117" s="162"/>
      <c r="G117" s="162"/>
      <c r="H117" s="162"/>
      <c r="I117" s="162"/>
      <c r="J117" s="162"/>
      <c r="K117" s="162"/>
      <c r="L117" s="162"/>
      <c r="M117" s="162"/>
      <c r="N117" s="162"/>
      <c r="O117" s="162"/>
    </row>
    <row r="118" spans="1:15" ht="15.75" customHeight="1">
      <c r="A118" s="169">
        <v>2011308</v>
      </c>
      <c r="B118" s="170" t="s">
        <v>281</v>
      </c>
      <c r="C118" s="174"/>
      <c r="D118" s="175"/>
      <c r="E118" s="173">
        <f t="shared" si="1"/>
        <v>0</v>
      </c>
      <c r="F118" s="162"/>
      <c r="G118" s="162"/>
      <c r="H118" s="162"/>
      <c r="I118" s="162"/>
      <c r="J118" s="162"/>
      <c r="K118" s="162"/>
      <c r="L118" s="162"/>
      <c r="M118" s="162"/>
      <c r="N118" s="162"/>
      <c r="O118" s="162"/>
    </row>
    <row r="119" spans="1:15" ht="15.75" customHeight="1">
      <c r="A119" s="169">
        <v>2011350</v>
      </c>
      <c r="B119" s="170" t="s">
        <v>221</v>
      </c>
      <c r="C119" s="174">
        <v>560</v>
      </c>
      <c r="D119" s="175">
        <v>512</v>
      </c>
      <c r="E119" s="173">
        <f t="shared" si="1"/>
        <v>0.9142857142857143</v>
      </c>
      <c r="F119" s="162"/>
      <c r="G119" s="162"/>
      <c r="H119" s="162"/>
      <c r="I119" s="162"/>
      <c r="J119" s="162"/>
      <c r="K119" s="162"/>
      <c r="L119" s="162"/>
      <c r="M119" s="162"/>
      <c r="N119" s="162"/>
      <c r="O119" s="162"/>
    </row>
    <row r="120" spans="1:15" ht="15.75" customHeight="1">
      <c r="A120" s="169">
        <v>2011399</v>
      </c>
      <c r="B120" s="170" t="s">
        <v>282</v>
      </c>
      <c r="C120" s="174"/>
      <c r="D120" s="175">
        <v>300</v>
      </c>
      <c r="E120" s="173">
        <f t="shared" si="1"/>
        <v>0</v>
      </c>
      <c r="F120" s="162"/>
      <c r="G120" s="162"/>
      <c r="H120" s="162"/>
      <c r="I120" s="162"/>
      <c r="J120" s="162"/>
      <c r="K120" s="162"/>
      <c r="L120" s="162"/>
      <c r="M120" s="162"/>
      <c r="N120" s="162"/>
      <c r="O120" s="162"/>
    </row>
    <row r="121" spans="1:15" ht="15.75" customHeight="1">
      <c r="A121" s="169">
        <v>20114</v>
      </c>
      <c r="B121" s="170" t="s">
        <v>283</v>
      </c>
      <c r="C121" s="171">
        <f>SUM(C122,C123,C124,C125,C126,C127,C128,C129,C130,C131,C132)</f>
        <v>0</v>
      </c>
      <c r="D121" s="171">
        <f>SUM(D122,D123,D124,D125,D126,D127,D128,D129,D130,D131,D132)</f>
        <v>0</v>
      </c>
      <c r="E121" s="173">
        <f t="shared" si="1"/>
        <v>0</v>
      </c>
      <c r="F121" s="162"/>
      <c r="G121" s="162"/>
      <c r="H121" s="162"/>
      <c r="I121" s="162"/>
      <c r="J121" s="162"/>
      <c r="K121" s="162"/>
      <c r="L121" s="162"/>
      <c r="M121" s="162"/>
      <c r="N121" s="162"/>
      <c r="O121" s="162"/>
    </row>
    <row r="122" spans="1:15" ht="15.75" customHeight="1">
      <c r="A122" s="169">
        <v>2011401</v>
      </c>
      <c r="B122" s="170" t="s">
        <v>212</v>
      </c>
      <c r="C122" s="174"/>
      <c r="D122" s="174"/>
      <c r="E122" s="173">
        <f t="shared" si="1"/>
        <v>0</v>
      </c>
      <c r="F122" s="162"/>
      <c r="G122" s="162"/>
      <c r="H122" s="162"/>
      <c r="I122" s="162"/>
      <c r="J122" s="162"/>
      <c r="K122" s="162"/>
      <c r="L122" s="162"/>
      <c r="M122" s="162"/>
      <c r="N122" s="162"/>
      <c r="O122" s="162"/>
    </row>
    <row r="123" spans="1:15" ht="15.75" customHeight="1">
      <c r="A123" s="169">
        <v>2011402</v>
      </c>
      <c r="B123" s="170" t="s">
        <v>213</v>
      </c>
      <c r="C123" s="174"/>
      <c r="D123" s="175"/>
      <c r="E123" s="173">
        <f t="shared" si="1"/>
        <v>0</v>
      </c>
      <c r="F123" s="162"/>
      <c r="G123" s="162"/>
      <c r="H123" s="162"/>
      <c r="I123" s="162"/>
      <c r="J123" s="162"/>
      <c r="K123" s="162"/>
      <c r="L123" s="162"/>
      <c r="M123" s="162"/>
      <c r="N123" s="162"/>
      <c r="O123" s="162"/>
    </row>
    <row r="124" spans="1:15" ht="15.75" customHeight="1">
      <c r="A124" s="169">
        <v>2011403</v>
      </c>
      <c r="B124" s="170" t="s">
        <v>214</v>
      </c>
      <c r="C124" s="174"/>
      <c r="D124" s="175"/>
      <c r="E124" s="173">
        <f t="shared" si="1"/>
        <v>0</v>
      </c>
      <c r="F124" s="162"/>
      <c r="G124" s="162"/>
      <c r="H124" s="162"/>
      <c r="I124" s="162"/>
      <c r="J124" s="162"/>
      <c r="K124" s="162"/>
      <c r="L124" s="162"/>
      <c r="M124" s="162"/>
      <c r="N124" s="162"/>
      <c r="O124" s="162"/>
    </row>
    <row r="125" spans="1:15" ht="15.75" customHeight="1">
      <c r="A125" s="169">
        <v>2011404</v>
      </c>
      <c r="B125" s="170" t="s">
        <v>284</v>
      </c>
      <c r="C125" s="174"/>
      <c r="D125" s="175"/>
      <c r="E125" s="173">
        <f t="shared" si="1"/>
        <v>0</v>
      </c>
      <c r="F125" s="162"/>
      <c r="G125" s="162"/>
      <c r="H125" s="162"/>
      <c r="I125" s="162"/>
      <c r="J125" s="162"/>
      <c r="K125" s="162"/>
      <c r="L125" s="162"/>
      <c r="M125" s="162"/>
      <c r="N125" s="162"/>
      <c r="O125" s="162"/>
    </row>
    <row r="126" spans="1:15" ht="15.75" customHeight="1">
      <c r="A126" s="169">
        <v>2011405</v>
      </c>
      <c r="B126" s="170" t="s">
        <v>285</v>
      </c>
      <c r="C126" s="174"/>
      <c r="D126" s="175"/>
      <c r="E126" s="173">
        <f t="shared" si="1"/>
        <v>0</v>
      </c>
      <c r="F126" s="162"/>
      <c r="G126" s="162"/>
      <c r="H126" s="162"/>
      <c r="I126" s="162"/>
      <c r="J126" s="162"/>
      <c r="K126" s="162"/>
      <c r="L126" s="162"/>
      <c r="M126" s="162"/>
      <c r="N126" s="162"/>
      <c r="O126" s="162"/>
    </row>
    <row r="127" spans="1:15" ht="15.75" customHeight="1">
      <c r="A127" s="169">
        <v>2011408</v>
      </c>
      <c r="B127" s="170" t="s">
        <v>286</v>
      </c>
      <c r="C127" s="174"/>
      <c r="D127" s="175"/>
      <c r="E127" s="173">
        <f t="shared" si="1"/>
        <v>0</v>
      </c>
      <c r="F127" s="162"/>
      <c r="G127" s="162"/>
      <c r="H127" s="162"/>
      <c r="I127" s="162"/>
      <c r="J127" s="162"/>
      <c r="K127" s="162"/>
      <c r="L127" s="162"/>
      <c r="M127" s="162"/>
      <c r="N127" s="162"/>
      <c r="O127" s="162"/>
    </row>
    <row r="128" spans="1:15" ht="15.75" customHeight="1">
      <c r="A128" s="169">
        <v>2011409</v>
      </c>
      <c r="B128" s="170" t="s">
        <v>287</v>
      </c>
      <c r="C128" s="174"/>
      <c r="D128" s="175"/>
      <c r="E128" s="173">
        <f t="shared" si="1"/>
        <v>0</v>
      </c>
      <c r="F128" s="162"/>
      <c r="G128" s="162"/>
      <c r="H128" s="162"/>
      <c r="I128" s="162"/>
      <c r="J128" s="162"/>
      <c r="K128" s="162"/>
      <c r="L128" s="162"/>
      <c r="M128" s="162"/>
      <c r="N128" s="162"/>
      <c r="O128" s="162"/>
    </row>
    <row r="129" spans="1:15" ht="15.75" customHeight="1">
      <c r="A129" s="169">
        <v>2011410</v>
      </c>
      <c r="B129" s="170" t="s">
        <v>288</v>
      </c>
      <c r="C129" s="174"/>
      <c r="D129" s="175"/>
      <c r="E129" s="173">
        <f t="shared" si="1"/>
        <v>0</v>
      </c>
      <c r="F129" s="162"/>
      <c r="G129" s="162"/>
      <c r="H129" s="162"/>
      <c r="I129" s="162"/>
      <c r="J129" s="162"/>
      <c r="K129" s="162"/>
      <c r="L129" s="162"/>
      <c r="M129" s="162"/>
      <c r="N129" s="162"/>
      <c r="O129" s="162"/>
    </row>
    <row r="130" spans="1:15" ht="15.75" customHeight="1">
      <c r="A130" s="169">
        <v>2011411</v>
      </c>
      <c r="B130" s="170" t="s">
        <v>289</v>
      </c>
      <c r="C130" s="174"/>
      <c r="D130" s="175"/>
      <c r="E130" s="173">
        <f t="shared" si="1"/>
        <v>0</v>
      </c>
      <c r="F130" s="162"/>
      <c r="G130" s="162"/>
      <c r="H130" s="162"/>
      <c r="I130" s="162"/>
      <c r="J130" s="162"/>
      <c r="K130" s="162"/>
      <c r="L130" s="162"/>
      <c r="M130" s="162"/>
      <c r="N130" s="162"/>
      <c r="O130" s="162"/>
    </row>
    <row r="131" spans="1:15" ht="15.75" customHeight="1">
      <c r="A131" s="169">
        <v>2011450</v>
      </c>
      <c r="B131" s="170" t="s">
        <v>221</v>
      </c>
      <c r="C131" s="174"/>
      <c r="D131" s="175"/>
      <c r="E131" s="173">
        <f t="shared" si="1"/>
        <v>0</v>
      </c>
      <c r="F131" s="162"/>
      <c r="G131" s="162"/>
      <c r="H131" s="162"/>
      <c r="I131" s="162"/>
      <c r="J131" s="162"/>
      <c r="K131" s="162"/>
      <c r="L131" s="162"/>
      <c r="M131" s="162"/>
      <c r="N131" s="162"/>
      <c r="O131" s="162"/>
    </row>
    <row r="132" spans="1:15" ht="15.75" customHeight="1">
      <c r="A132" s="169">
        <v>2011499</v>
      </c>
      <c r="B132" s="170" t="s">
        <v>290</v>
      </c>
      <c r="C132" s="174"/>
      <c r="D132" s="175"/>
      <c r="E132" s="173">
        <f t="shared" si="1"/>
        <v>0</v>
      </c>
      <c r="F132" s="162"/>
      <c r="G132" s="162"/>
      <c r="H132" s="162"/>
      <c r="I132" s="162"/>
      <c r="J132" s="162"/>
      <c r="K132" s="162"/>
      <c r="L132" s="162"/>
      <c r="M132" s="162"/>
      <c r="N132" s="162"/>
      <c r="O132" s="162"/>
    </row>
    <row r="133" spans="1:15" ht="15.75" customHeight="1">
      <c r="A133" s="169">
        <v>20123</v>
      </c>
      <c r="B133" s="170" t="s">
        <v>291</v>
      </c>
      <c r="C133" s="171">
        <f>SUM(C134,C135,C136,C137,C138,C139)</f>
        <v>20</v>
      </c>
      <c r="D133" s="171">
        <f>SUM(D134,D135,D136,D137,D138,D139)</f>
        <v>0</v>
      </c>
      <c r="E133" s="173">
        <f aca="true" t="shared" si="2" ref="E133:E196">_xlfn.IFERROR(D133/C133,0)</f>
        <v>0</v>
      </c>
      <c r="F133" s="162"/>
      <c r="G133" s="162"/>
      <c r="H133" s="162"/>
      <c r="I133" s="162"/>
      <c r="J133" s="162"/>
      <c r="K133" s="162"/>
      <c r="L133" s="162"/>
      <c r="M133" s="162"/>
      <c r="N133" s="162"/>
      <c r="O133" s="162"/>
    </row>
    <row r="134" spans="1:15" ht="15.75" customHeight="1">
      <c r="A134" s="169">
        <v>2012301</v>
      </c>
      <c r="B134" s="170" t="s">
        <v>212</v>
      </c>
      <c r="C134" s="174"/>
      <c r="D134" s="174"/>
      <c r="E134" s="173">
        <f t="shared" si="2"/>
        <v>0</v>
      </c>
      <c r="F134" s="162"/>
      <c r="G134" s="162"/>
      <c r="H134" s="162"/>
      <c r="I134" s="162"/>
      <c r="J134" s="162"/>
      <c r="K134" s="162"/>
      <c r="L134" s="162"/>
      <c r="M134" s="162"/>
      <c r="N134" s="162"/>
      <c r="O134" s="162"/>
    </row>
    <row r="135" spans="1:15" ht="15.75" customHeight="1">
      <c r="A135" s="169">
        <v>2012302</v>
      </c>
      <c r="B135" s="170" t="s">
        <v>213</v>
      </c>
      <c r="C135" s="174"/>
      <c r="D135" s="175"/>
      <c r="E135" s="173">
        <f t="shared" si="2"/>
        <v>0</v>
      </c>
      <c r="F135" s="162"/>
      <c r="G135" s="162"/>
      <c r="H135" s="162"/>
      <c r="I135" s="162"/>
      <c r="J135" s="162"/>
      <c r="K135" s="162"/>
      <c r="L135" s="162"/>
      <c r="M135" s="162"/>
      <c r="N135" s="162"/>
      <c r="O135" s="162"/>
    </row>
    <row r="136" spans="1:15" ht="15.75" customHeight="1">
      <c r="A136" s="169">
        <v>2012303</v>
      </c>
      <c r="B136" s="170" t="s">
        <v>214</v>
      </c>
      <c r="C136" s="174"/>
      <c r="D136" s="175"/>
      <c r="E136" s="173">
        <f t="shared" si="2"/>
        <v>0</v>
      </c>
      <c r="F136" s="162"/>
      <c r="G136" s="162"/>
      <c r="H136" s="162"/>
      <c r="I136" s="162"/>
      <c r="J136" s="162"/>
      <c r="K136" s="162"/>
      <c r="L136" s="162"/>
      <c r="M136" s="162"/>
      <c r="N136" s="162"/>
      <c r="O136" s="162"/>
    </row>
    <row r="137" spans="1:15" ht="15.75" customHeight="1">
      <c r="A137" s="169">
        <v>2012304</v>
      </c>
      <c r="B137" s="170" t="s">
        <v>292</v>
      </c>
      <c r="C137" s="174">
        <v>20</v>
      </c>
      <c r="D137" s="175"/>
      <c r="E137" s="173">
        <f t="shared" si="2"/>
        <v>0</v>
      </c>
      <c r="F137" s="162"/>
      <c r="G137" s="162"/>
      <c r="H137" s="162"/>
      <c r="I137" s="162"/>
      <c r="J137" s="162"/>
      <c r="K137" s="162"/>
      <c r="L137" s="162"/>
      <c r="M137" s="162"/>
      <c r="N137" s="162"/>
      <c r="O137" s="162"/>
    </row>
    <row r="138" spans="1:15" ht="15.75" customHeight="1">
      <c r="A138" s="169">
        <v>2012350</v>
      </c>
      <c r="B138" s="170" t="s">
        <v>221</v>
      </c>
      <c r="C138" s="174"/>
      <c r="D138" s="175"/>
      <c r="E138" s="173">
        <f t="shared" si="2"/>
        <v>0</v>
      </c>
      <c r="F138" s="162"/>
      <c r="G138" s="162"/>
      <c r="H138" s="162"/>
      <c r="I138" s="162"/>
      <c r="J138" s="162"/>
      <c r="K138" s="162"/>
      <c r="L138" s="162"/>
      <c r="M138" s="162"/>
      <c r="N138" s="162"/>
      <c r="O138" s="162"/>
    </row>
    <row r="139" spans="1:15" ht="15.75" customHeight="1">
      <c r="A139" s="169">
        <v>2012399</v>
      </c>
      <c r="B139" s="170" t="s">
        <v>293</v>
      </c>
      <c r="C139" s="174"/>
      <c r="D139" s="175"/>
      <c r="E139" s="173">
        <f t="shared" si="2"/>
        <v>0</v>
      </c>
      <c r="F139" s="162"/>
      <c r="G139" s="162"/>
      <c r="H139" s="162"/>
      <c r="I139" s="162"/>
      <c r="J139" s="162"/>
      <c r="K139" s="162"/>
      <c r="L139" s="162"/>
      <c r="M139" s="162"/>
      <c r="N139" s="162"/>
      <c r="O139" s="162"/>
    </row>
    <row r="140" spans="1:15" ht="15.75" customHeight="1">
      <c r="A140" s="169">
        <v>20125</v>
      </c>
      <c r="B140" s="170" t="s">
        <v>294</v>
      </c>
      <c r="C140" s="171">
        <f>SUM(C141,C142,C143,C144,C145,C146,C147)</f>
        <v>0</v>
      </c>
      <c r="D140" s="171">
        <f>SUM(D141,D142,D143,D144,D145,D146,D147)</f>
        <v>0</v>
      </c>
      <c r="E140" s="173">
        <f t="shared" si="2"/>
        <v>0</v>
      </c>
      <c r="F140" s="162"/>
      <c r="G140" s="162"/>
      <c r="H140" s="162"/>
      <c r="I140" s="162"/>
      <c r="J140" s="162"/>
      <c r="K140" s="162"/>
      <c r="L140" s="162"/>
      <c r="M140" s="162"/>
      <c r="N140" s="162"/>
      <c r="O140" s="162"/>
    </row>
    <row r="141" spans="1:15" ht="15.75" customHeight="1">
      <c r="A141" s="169">
        <v>2012501</v>
      </c>
      <c r="B141" s="170" t="s">
        <v>212</v>
      </c>
      <c r="C141" s="174"/>
      <c r="D141" s="174"/>
      <c r="E141" s="173">
        <f t="shared" si="2"/>
        <v>0</v>
      </c>
      <c r="F141" s="162"/>
      <c r="G141" s="162"/>
      <c r="H141" s="162"/>
      <c r="I141" s="162"/>
      <c r="J141" s="162"/>
      <c r="K141" s="162"/>
      <c r="L141" s="162"/>
      <c r="M141" s="162"/>
      <c r="N141" s="162"/>
      <c r="O141" s="162"/>
    </row>
    <row r="142" spans="1:15" ht="15.75" customHeight="1">
      <c r="A142" s="169">
        <v>2012502</v>
      </c>
      <c r="B142" s="170" t="s">
        <v>213</v>
      </c>
      <c r="C142" s="174"/>
      <c r="D142" s="175"/>
      <c r="E142" s="173">
        <f t="shared" si="2"/>
        <v>0</v>
      </c>
      <c r="F142" s="162"/>
      <c r="G142" s="162"/>
      <c r="H142" s="162"/>
      <c r="I142" s="162"/>
      <c r="J142" s="162"/>
      <c r="K142" s="162"/>
      <c r="L142" s="162"/>
      <c r="M142" s="162"/>
      <c r="N142" s="162"/>
      <c r="O142" s="162"/>
    </row>
    <row r="143" spans="1:15" ht="15.75" customHeight="1">
      <c r="A143" s="169">
        <v>2012503</v>
      </c>
      <c r="B143" s="170" t="s">
        <v>214</v>
      </c>
      <c r="C143" s="174"/>
      <c r="D143" s="175"/>
      <c r="E143" s="173">
        <f t="shared" si="2"/>
        <v>0</v>
      </c>
      <c r="F143" s="162"/>
      <c r="G143" s="162"/>
      <c r="H143" s="162"/>
      <c r="I143" s="162"/>
      <c r="J143" s="162"/>
      <c r="K143" s="162"/>
      <c r="L143" s="162"/>
      <c r="M143" s="162"/>
      <c r="N143" s="162"/>
      <c r="O143" s="162"/>
    </row>
    <row r="144" spans="1:15" ht="15.75" customHeight="1">
      <c r="A144" s="169">
        <v>2012504</v>
      </c>
      <c r="B144" s="170" t="s">
        <v>295</v>
      </c>
      <c r="C144" s="174"/>
      <c r="D144" s="175"/>
      <c r="E144" s="173">
        <f t="shared" si="2"/>
        <v>0</v>
      </c>
      <c r="F144" s="162"/>
      <c r="G144" s="162"/>
      <c r="H144" s="162"/>
      <c r="I144" s="162"/>
      <c r="J144" s="162"/>
      <c r="K144" s="162"/>
      <c r="L144" s="162"/>
      <c r="M144" s="162"/>
      <c r="N144" s="162"/>
      <c r="O144" s="162"/>
    </row>
    <row r="145" spans="1:15" ht="15.75" customHeight="1">
      <c r="A145" s="169">
        <v>2012505</v>
      </c>
      <c r="B145" s="170" t="s">
        <v>296</v>
      </c>
      <c r="C145" s="174"/>
      <c r="D145" s="175"/>
      <c r="E145" s="173">
        <f t="shared" si="2"/>
        <v>0</v>
      </c>
      <c r="F145" s="162"/>
      <c r="G145" s="162"/>
      <c r="H145" s="162"/>
      <c r="I145" s="162"/>
      <c r="J145" s="162"/>
      <c r="K145" s="162"/>
      <c r="L145" s="162"/>
      <c r="M145" s="162"/>
      <c r="N145" s="162"/>
      <c r="O145" s="162"/>
    </row>
    <row r="146" spans="1:15" ht="15.75" customHeight="1">
      <c r="A146" s="169">
        <v>2012550</v>
      </c>
      <c r="B146" s="170" t="s">
        <v>221</v>
      </c>
      <c r="C146" s="174"/>
      <c r="D146" s="175"/>
      <c r="E146" s="173">
        <f t="shared" si="2"/>
        <v>0</v>
      </c>
      <c r="F146" s="162"/>
      <c r="G146" s="162"/>
      <c r="H146" s="162"/>
      <c r="I146" s="162"/>
      <c r="J146" s="162"/>
      <c r="K146" s="162"/>
      <c r="L146" s="162"/>
      <c r="M146" s="162"/>
      <c r="N146" s="162"/>
      <c r="O146" s="162"/>
    </row>
    <row r="147" spans="1:15" ht="15.75" customHeight="1">
      <c r="A147" s="169">
        <v>2012599</v>
      </c>
      <c r="B147" s="170" t="s">
        <v>297</v>
      </c>
      <c r="C147" s="174"/>
      <c r="D147" s="175"/>
      <c r="E147" s="173">
        <f t="shared" si="2"/>
        <v>0</v>
      </c>
      <c r="F147" s="162"/>
      <c r="G147" s="162"/>
      <c r="H147" s="162"/>
      <c r="I147" s="162"/>
      <c r="J147" s="162"/>
      <c r="K147" s="162"/>
      <c r="L147" s="162"/>
      <c r="M147" s="162"/>
      <c r="N147" s="162"/>
      <c r="O147" s="162"/>
    </row>
    <row r="148" spans="1:15" ht="15.75" customHeight="1">
      <c r="A148" s="169">
        <v>20126</v>
      </c>
      <c r="B148" s="170" t="s">
        <v>298</v>
      </c>
      <c r="C148" s="171">
        <f>SUM(C149,C150,C151,C152,C153)</f>
        <v>119</v>
      </c>
      <c r="D148" s="171">
        <f>SUM(D149,D150,D151,D152,D153)</f>
        <v>108</v>
      </c>
      <c r="E148" s="173">
        <f t="shared" si="2"/>
        <v>0.907563025210084</v>
      </c>
      <c r="F148" s="162"/>
      <c r="G148" s="162"/>
      <c r="H148" s="162"/>
      <c r="I148" s="162"/>
      <c r="J148" s="162"/>
      <c r="K148" s="162"/>
      <c r="L148" s="162"/>
      <c r="M148" s="162"/>
      <c r="N148" s="162"/>
      <c r="O148" s="162"/>
    </row>
    <row r="149" spans="1:15" ht="15.75" customHeight="1">
      <c r="A149" s="169">
        <v>2012601</v>
      </c>
      <c r="B149" s="170" t="s">
        <v>212</v>
      </c>
      <c r="C149" s="174"/>
      <c r="D149" s="174"/>
      <c r="E149" s="173">
        <f t="shared" si="2"/>
        <v>0</v>
      </c>
      <c r="F149" s="162"/>
      <c r="G149" s="162"/>
      <c r="H149" s="162"/>
      <c r="I149" s="162"/>
      <c r="J149" s="162"/>
      <c r="K149" s="162"/>
      <c r="L149" s="162"/>
      <c r="M149" s="162"/>
      <c r="N149" s="162"/>
      <c r="O149" s="162"/>
    </row>
    <row r="150" spans="1:15" ht="15.75" customHeight="1">
      <c r="A150" s="169">
        <v>2012602</v>
      </c>
      <c r="B150" s="170" t="s">
        <v>213</v>
      </c>
      <c r="C150" s="174"/>
      <c r="D150" s="175"/>
      <c r="E150" s="173">
        <f t="shared" si="2"/>
        <v>0</v>
      </c>
      <c r="F150" s="162"/>
      <c r="G150" s="162"/>
      <c r="H150" s="162"/>
      <c r="I150" s="162"/>
      <c r="J150" s="162"/>
      <c r="K150" s="162"/>
      <c r="L150" s="162"/>
      <c r="M150" s="162"/>
      <c r="N150" s="162"/>
      <c r="O150" s="162"/>
    </row>
    <row r="151" spans="1:15" ht="15.75" customHeight="1">
      <c r="A151" s="169">
        <v>2012603</v>
      </c>
      <c r="B151" s="170" t="s">
        <v>214</v>
      </c>
      <c r="C151" s="174"/>
      <c r="D151" s="175"/>
      <c r="E151" s="173">
        <f t="shared" si="2"/>
        <v>0</v>
      </c>
      <c r="F151" s="162"/>
      <c r="G151" s="162"/>
      <c r="H151" s="162"/>
      <c r="I151" s="162"/>
      <c r="J151" s="162"/>
      <c r="K151" s="162"/>
      <c r="L151" s="162"/>
      <c r="M151" s="162"/>
      <c r="N151" s="162"/>
      <c r="O151" s="162"/>
    </row>
    <row r="152" spans="1:15" ht="15.75" customHeight="1">
      <c r="A152" s="169">
        <v>2012604</v>
      </c>
      <c r="B152" s="170" t="s">
        <v>299</v>
      </c>
      <c r="C152" s="174"/>
      <c r="D152" s="175"/>
      <c r="E152" s="173">
        <f t="shared" si="2"/>
        <v>0</v>
      </c>
      <c r="F152" s="162"/>
      <c r="G152" s="162"/>
      <c r="H152" s="162"/>
      <c r="I152" s="162"/>
      <c r="J152" s="162"/>
      <c r="K152" s="162"/>
      <c r="L152" s="162"/>
      <c r="M152" s="162"/>
      <c r="N152" s="162"/>
      <c r="O152" s="162"/>
    </row>
    <row r="153" spans="1:15" ht="15.75" customHeight="1">
      <c r="A153" s="169">
        <v>2012699</v>
      </c>
      <c r="B153" s="170" t="s">
        <v>300</v>
      </c>
      <c r="C153" s="174">
        <v>119</v>
      </c>
      <c r="D153" s="175">
        <v>108</v>
      </c>
      <c r="E153" s="173">
        <f t="shared" si="2"/>
        <v>0.907563025210084</v>
      </c>
      <c r="F153" s="162"/>
      <c r="G153" s="162"/>
      <c r="H153" s="162"/>
      <c r="I153" s="162"/>
      <c r="J153" s="162"/>
      <c r="K153" s="162"/>
      <c r="L153" s="162"/>
      <c r="M153" s="162"/>
      <c r="N153" s="162"/>
      <c r="O153" s="162"/>
    </row>
    <row r="154" spans="1:15" ht="15.75" customHeight="1">
      <c r="A154" s="169">
        <v>20128</v>
      </c>
      <c r="B154" s="170" t="s">
        <v>301</v>
      </c>
      <c r="C154" s="171">
        <f>SUM(C155,C156,C157,C158,C159,C160)</f>
        <v>27</v>
      </c>
      <c r="D154" s="171">
        <f>SUM(D155,D156,D157,D158,D159,D160)</f>
        <v>22</v>
      </c>
      <c r="E154" s="173">
        <f t="shared" si="2"/>
        <v>0.8148148148148148</v>
      </c>
      <c r="F154" s="162"/>
      <c r="G154" s="162"/>
      <c r="H154" s="162"/>
      <c r="I154" s="162"/>
      <c r="J154" s="162"/>
      <c r="K154" s="162"/>
      <c r="L154" s="162"/>
      <c r="M154" s="162"/>
      <c r="N154" s="162"/>
      <c r="O154" s="162"/>
    </row>
    <row r="155" spans="1:15" ht="15.75" customHeight="1">
      <c r="A155" s="169">
        <v>2012801</v>
      </c>
      <c r="B155" s="170" t="s">
        <v>212</v>
      </c>
      <c r="C155" s="174">
        <v>27</v>
      </c>
      <c r="D155" s="174">
        <v>20</v>
      </c>
      <c r="E155" s="173">
        <f t="shared" si="2"/>
        <v>0.7407407407407407</v>
      </c>
      <c r="F155" s="162"/>
      <c r="G155" s="162"/>
      <c r="H155" s="162"/>
      <c r="I155" s="162"/>
      <c r="J155" s="162"/>
      <c r="K155" s="162"/>
      <c r="L155" s="162"/>
      <c r="M155" s="162"/>
      <c r="N155" s="162"/>
      <c r="O155" s="162"/>
    </row>
    <row r="156" spans="1:15" ht="15.75" customHeight="1">
      <c r="A156" s="169">
        <v>2012802</v>
      </c>
      <c r="B156" s="170" t="s">
        <v>213</v>
      </c>
      <c r="C156" s="174"/>
      <c r="D156" s="175"/>
      <c r="E156" s="173">
        <f t="shared" si="2"/>
        <v>0</v>
      </c>
      <c r="F156" s="162"/>
      <c r="G156" s="162"/>
      <c r="H156" s="162"/>
      <c r="I156" s="162"/>
      <c r="J156" s="162"/>
      <c r="K156" s="162"/>
      <c r="L156" s="162"/>
      <c r="M156" s="162"/>
      <c r="N156" s="162"/>
      <c r="O156" s="162"/>
    </row>
    <row r="157" spans="1:15" ht="15.75" customHeight="1">
      <c r="A157" s="169">
        <v>2012803</v>
      </c>
      <c r="B157" s="170" t="s">
        <v>214</v>
      </c>
      <c r="C157" s="174"/>
      <c r="D157" s="175"/>
      <c r="E157" s="173">
        <f t="shared" si="2"/>
        <v>0</v>
      </c>
      <c r="F157" s="162"/>
      <c r="G157" s="162"/>
      <c r="H157" s="162"/>
      <c r="I157" s="162"/>
      <c r="J157" s="162"/>
      <c r="K157" s="162"/>
      <c r="L157" s="162"/>
      <c r="M157" s="162"/>
      <c r="N157" s="162"/>
      <c r="O157" s="162"/>
    </row>
    <row r="158" spans="1:15" ht="15.75" customHeight="1">
      <c r="A158" s="169">
        <v>2012804</v>
      </c>
      <c r="B158" s="170" t="s">
        <v>226</v>
      </c>
      <c r="C158" s="174"/>
      <c r="D158" s="175"/>
      <c r="E158" s="173">
        <f t="shared" si="2"/>
        <v>0</v>
      </c>
      <c r="F158" s="162"/>
      <c r="G158" s="162"/>
      <c r="H158" s="162"/>
      <c r="I158" s="162"/>
      <c r="J158" s="162"/>
      <c r="K158" s="162"/>
      <c r="L158" s="162"/>
      <c r="M158" s="162"/>
      <c r="N158" s="162"/>
      <c r="O158" s="162"/>
    </row>
    <row r="159" spans="1:15" ht="15.75" customHeight="1">
      <c r="A159" s="169">
        <v>2012850</v>
      </c>
      <c r="B159" s="170" t="s">
        <v>221</v>
      </c>
      <c r="C159" s="174"/>
      <c r="D159" s="175"/>
      <c r="E159" s="173">
        <f t="shared" si="2"/>
        <v>0</v>
      </c>
      <c r="F159" s="162"/>
      <c r="G159" s="162"/>
      <c r="H159" s="162"/>
      <c r="I159" s="162"/>
      <c r="J159" s="162"/>
      <c r="K159" s="162"/>
      <c r="L159" s="162"/>
      <c r="M159" s="162"/>
      <c r="N159" s="162"/>
      <c r="O159" s="162"/>
    </row>
    <row r="160" spans="1:15" ht="15.75" customHeight="1">
      <c r="A160" s="169">
        <v>2012899</v>
      </c>
      <c r="B160" s="170" t="s">
        <v>302</v>
      </c>
      <c r="C160" s="174"/>
      <c r="D160" s="175">
        <v>2</v>
      </c>
      <c r="E160" s="173">
        <f t="shared" si="2"/>
        <v>0</v>
      </c>
      <c r="F160" s="162"/>
      <c r="G160" s="162"/>
      <c r="H160" s="162"/>
      <c r="I160" s="162"/>
      <c r="J160" s="162"/>
      <c r="K160" s="162"/>
      <c r="L160" s="162"/>
      <c r="M160" s="162"/>
      <c r="N160" s="162"/>
      <c r="O160" s="162"/>
    </row>
    <row r="161" spans="1:15" ht="15.75" customHeight="1">
      <c r="A161" s="169">
        <v>20129</v>
      </c>
      <c r="B161" s="170" t="s">
        <v>303</v>
      </c>
      <c r="C161" s="171">
        <f>SUM(C162,C163,C164,C165,C166,C167)</f>
        <v>282</v>
      </c>
      <c r="D161" s="171">
        <f>SUM(D162,D163,D164,D165,D166,D167)</f>
        <v>133</v>
      </c>
      <c r="E161" s="173">
        <f t="shared" si="2"/>
        <v>0.4716312056737589</v>
      </c>
      <c r="F161" s="162"/>
      <c r="G161" s="162"/>
      <c r="H161" s="162"/>
      <c r="I161" s="162"/>
      <c r="J161" s="162"/>
      <c r="K161" s="162"/>
      <c r="L161" s="162"/>
      <c r="M161" s="162"/>
      <c r="N161" s="162"/>
      <c r="O161" s="162"/>
    </row>
    <row r="162" spans="1:15" ht="15.75" customHeight="1">
      <c r="A162" s="169">
        <v>2012901</v>
      </c>
      <c r="B162" s="170" t="s">
        <v>212</v>
      </c>
      <c r="C162" s="174">
        <v>260</v>
      </c>
      <c r="D162" s="174">
        <v>118</v>
      </c>
      <c r="E162" s="173">
        <f t="shared" si="2"/>
        <v>0.45384615384615384</v>
      </c>
      <c r="F162" s="162"/>
      <c r="G162" s="162"/>
      <c r="H162" s="162"/>
      <c r="I162" s="162"/>
      <c r="J162" s="162"/>
      <c r="K162" s="162"/>
      <c r="L162" s="162"/>
      <c r="M162" s="162"/>
      <c r="N162" s="162"/>
      <c r="O162" s="162"/>
    </row>
    <row r="163" spans="1:15" ht="15.75" customHeight="1">
      <c r="A163" s="169">
        <v>2012902</v>
      </c>
      <c r="B163" s="170" t="s">
        <v>213</v>
      </c>
      <c r="C163" s="174">
        <v>5</v>
      </c>
      <c r="D163" s="175">
        <v>0</v>
      </c>
      <c r="E163" s="173">
        <f t="shared" si="2"/>
        <v>0</v>
      </c>
      <c r="F163" s="162"/>
      <c r="G163" s="162"/>
      <c r="H163" s="162"/>
      <c r="I163" s="162"/>
      <c r="J163" s="162"/>
      <c r="K163" s="162"/>
      <c r="L163" s="162"/>
      <c r="M163" s="162"/>
      <c r="N163" s="162"/>
      <c r="O163" s="162"/>
    </row>
    <row r="164" spans="1:15" ht="15.75" customHeight="1">
      <c r="A164" s="169">
        <v>2012903</v>
      </c>
      <c r="B164" s="170" t="s">
        <v>214</v>
      </c>
      <c r="C164" s="174"/>
      <c r="D164" s="175"/>
      <c r="E164" s="173">
        <f t="shared" si="2"/>
        <v>0</v>
      </c>
      <c r="F164" s="162"/>
      <c r="G164" s="162"/>
      <c r="H164" s="162"/>
      <c r="I164" s="162"/>
      <c r="J164" s="162"/>
      <c r="K164" s="162"/>
      <c r="L164" s="162"/>
      <c r="M164" s="162"/>
      <c r="N164" s="162"/>
      <c r="O164" s="162"/>
    </row>
    <row r="165" spans="1:15" ht="15.75" customHeight="1">
      <c r="A165" s="169">
        <v>2012906</v>
      </c>
      <c r="B165" s="170" t="s">
        <v>304</v>
      </c>
      <c r="C165" s="174"/>
      <c r="D165" s="175"/>
      <c r="E165" s="173">
        <f t="shared" si="2"/>
        <v>0</v>
      </c>
      <c r="F165" s="162"/>
      <c r="G165" s="162"/>
      <c r="H165" s="162"/>
      <c r="I165" s="162"/>
      <c r="J165" s="162"/>
      <c r="K165" s="162"/>
      <c r="L165" s="162"/>
      <c r="M165" s="162"/>
      <c r="N165" s="162"/>
      <c r="O165" s="162"/>
    </row>
    <row r="166" spans="1:15" ht="15.75" customHeight="1">
      <c r="A166" s="169">
        <v>2012950</v>
      </c>
      <c r="B166" s="170" t="s">
        <v>221</v>
      </c>
      <c r="C166" s="174"/>
      <c r="D166" s="175"/>
      <c r="E166" s="173">
        <f t="shared" si="2"/>
        <v>0</v>
      </c>
      <c r="F166" s="162"/>
      <c r="G166" s="162"/>
      <c r="H166" s="162"/>
      <c r="I166" s="162"/>
      <c r="J166" s="162"/>
      <c r="K166" s="162"/>
      <c r="L166" s="162"/>
      <c r="M166" s="162"/>
      <c r="N166" s="162"/>
      <c r="O166" s="162"/>
    </row>
    <row r="167" spans="1:15" ht="15.75" customHeight="1">
      <c r="A167" s="169">
        <v>2012999</v>
      </c>
      <c r="B167" s="170" t="s">
        <v>305</v>
      </c>
      <c r="C167" s="174">
        <v>17</v>
      </c>
      <c r="D167" s="175">
        <v>15</v>
      </c>
      <c r="E167" s="173">
        <f t="shared" si="2"/>
        <v>0.8823529411764706</v>
      </c>
      <c r="F167" s="162"/>
      <c r="G167" s="162"/>
      <c r="H167" s="162"/>
      <c r="I167" s="162"/>
      <c r="J167" s="162"/>
      <c r="K167" s="162"/>
      <c r="L167" s="162"/>
      <c r="M167" s="162"/>
      <c r="N167" s="162"/>
      <c r="O167" s="162"/>
    </row>
    <row r="168" spans="1:15" ht="15.75" customHeight="1">
      <c r="A168" s="169">
        <v>20131</v>
      </c>
      <c r="B168" s="170" t="s">
        <v>306</v>
      </c>
      <c r="C168" s="171">
        <f>SUM(C169,C170,C171,C172,C173,C174)</f>
        <v>1387</v>
      </c>
      <c r="D168" s="171">
        <f>SUM(D169,D170,D171,D172,D173,D174)</f>
        <v>582</v>
      </c>
      <c r="E168" s="173">
        <f t="shared" si="2"/>
        <v>0.41961067051189616</v>
      </c>
      <c r="F168" s="162"/>
      <c r="G168" s="162"/>
      <c r="H168" s="162"/>
      <c r="I168" s="162"/>
      <c r="J168" s="162"/>
      <c r="K168" s="162"/>
      <c r="L168" s="162"/>
      <c r="M168" s="162"/>
      <c r="N168" s="162"/>
      <c r="O168" s="162"/>
    </row>
    <row r="169" spans="1:15" ht="15.75" customHeight="1">
      <c r="A169" s="169">
        <v>2013101</v>
      </c>
      <c r="B169" s="170" t="s">
        <v>212</v>
      </c>
      <c r="C169" s="174">
        <v>1361</v>
      </c>
      <c r="D169" s="174">
        <v>554</v>
      </c>
      <c r="E169" s="173">
        <f t="shared" si="2"/>
        <v>0.4070536370315944</v>
      </c>
      <c r="F169" s="162"/>
      <c r="G169" s="162"/>
      <c r="H169" s="162"/>
      <c r="I169" s="162"/>
      <c r="J169" s="162"/>
      <c r="K169" s="162"/>
      <c r="L169" s="162"/>
      <c r="M169" s="162"/>
      <c r="N169" s="162"/>
      <c r="O169" s="162"/>
    </row>
    <row r="170" spans="1:15" ht="15.75" customHeight="1">
      <c r="A170" s="169">
        <v>2013102</v>
      </c>
      <c r="B170" s="170" t="s">
        <v>213</v>
      </c>
      <c r="C170" s="174">
        <v>26</v>
      </c>
      <c r="D170" s="175">
        <v>6</v>
      </c>
      <c r="E170" s="173">
        <f t="shared" si="2"/>
        <v>0.23076923076923078</v>
      </c>
      <c r="F170" s="162"/>
      <c r="G170" s="162"/>
      <c r="H170" s="162"/>
      <c r="I170" s="162"/>
      <c r="J170" s="162"/>
      <c r="K170" s="162"/>
      <c r="L170" s="162"/>
      <c r="M170" s="162"/>
      <c r="N170" s="162"/>
      <c r="O170" s="162"/>
    </row>
    <row r="171" spans="1:15" ht="15.75" customHeight="1">
      <c r="A171" s="169">
        <v>2013103</v>
      </c>
      <c r="B171" s="170" t="s">
        <v>214</v>
      </c>
      <c r="C171" s="174"/>
      <c r="D171" s="175"/>
      <c r="E171" s="173">
        <f t="shared" si="2"/>
        <v>0</v>
      </c>
      <c r="F171" s="162"/>
      <c r="G171" s="162"/>
      <c r="H171" s="162"/>
      <c r="I171" s="162"/>
      <c r="J171" s="162"/>
      <c r="K171" s="162"/>
      <c r="L171" s="162"/>
      <c r="M171" s="162"/>
      <c r="N171" s="162"/>
      <c r="O171" s="162"/>
    </row>
    <row r="172" spans="1:15" ht="15.75" customHeight="1">
      <c r="A172" s="169">
        <v>2013105</v>
      </c>
      <c r="B172" s="170" t="s">
        <v>307</v>
      </c>
      <c r="C172" s="174"/>
      <c r="D172" s="175"/>
      <c r="E172" s="173">
        <f t="shared" si="2"/>
        <v>0</v>
      </c>
      <c r="F172" s="162"/>
      <c r="G172" s="162"/>
      <c r="H172" s="162"/>
      <c r="I172" s="162"/>
      <c r="J172" s="162"/>
      <c r="K172" s="162"/>
      <c r="L172" s="162"/>
      <c r="M172" s="162"/>
      <c r="N172" s="162"/>
      <c r="O172" s="162"/>
    </row>
    <row r="173" spans="1:15" ht="15.75" customHeight="1">
      <c r="A173" s="169">
        <v>2013150</v>
      </c>
      <c r="B173" s="170" t="s">
        <v>221</v>
      </c>
      <c r="C173" s="174"/>
      <c r="D173" s="175"/>
      <c r="E173" s="173">
        <f t="shared" si="2"/>
        <v>0</v>
      </c>
      <c r="F173" s="162"/>
      <c r="G173" s="162"/>
      <c r="H173" s="162"/>
      <c r="I173" s="162"/>
      <c r="J173" s="162"/>
      <c r="K173" s="162"/>
      <c r="L173" s="162"/>
      <c r="M173" s="162"/>
      <c r="N173" s="162"/>
      <c r="O173" s="162"/>
    </row>
    <row r="174" spans="1:15" ht="15.75" customHeight="1">
      <c r="A174" s="169">
        <v>2013199</v>
      </c>
      <c r="B174" s="170" t="s">
        <v>308</v>
      </c>
      <c r="C174" s="174"/>
      <c r="D174" s="175">
        <v>22</v>
      </c>
      <c r="E174" s="173">
        <f t="shared" si="2"/>
        <v>0</v>
      </c>
      <c r="F174" s="162"/>
      <c r="G174" s="162"/>
      <c r="H174" s="162"/>
      <c r="I174" s="162"/>
      <c r="J174" s="162"/>
      <c r="K174" s="162"/>
      <c r="L174" s="162"/>
      <c r="M174" s="162"/>
      <c r="N174" s="162"/>
      <c r="O174" s="162"/>
    </row>
    <row r="175" spans="1:15" ht="15.75" customHeight="1">
      <c r="A175" s="169">
        <v>20132</v>
      </c>
      <c r="B175" s="170" t="s">
        <v>309</v>
      </c>
      <c r="C175" s="171">
        <f>SUM(C176,C177,C178,C179,C180,C181)</f>
        <v>233</v>
      </c>
      <c r="D175" s="171">
        <f>SUM(D176,D177,D178,D179,D180,D181)</f>
        <v>241</v>
      </c>
      <c r="E175" s="173">
        <f t="shared" si="2"/>
        <v>1.0343347639484979</v>
      </c>
      <c r="F175" s="162"/>
      <c r="G175" s="162"/>
      <c r="H175" s="162"/>
      <c r="I175" s="162"/>
      <c r="J175" s="162"/>
      <c r="K175" s="162"/>
      <c r="L175" s="162"/>
      <c r="M175" s="162"/>
      <c r="N175" s="162"/>
      <c r="O175" s="162"/>
    </row>
    <row r="176" spans="1:15" ht="15.75" customHeight="1">
      <c r="A176" s="169">
        <v>2013201</v>
      </c>
      <c r="B176" s="170" t="s">
        <v>212</v>
      </c>
      <c r="C176" s="174">
        <v>223</v>
      </c>
      <c r="D176" s="174">
        <v>241</v>
      </c>
      <c r="E176" s="173">
        <f t="shared" si="2"/>
        <v>1.0807174887892377</v>
      </c>
      <c r="F176" s="162"/>
      <c r="G176" s="162"/>
      <c r="H176" s="162"/>
      <c r="I176" s="162"/>
      <c r="J176" s="162"/>
      <c r="K176" s="162"/>
      <c r="L176" s="162"/>
      <c r="M176" s="162"/>
      <c r="N176" s="162"/>
      <c r="O176" s="162"/>
    </row>
    <row r="177" spans="1:15" ht="15.75" customHeight="1">
      <c r="A177" s="169">
        <v>2013202</v>
      </c>
      <c r="B177" s="170" t="s">
        <v>213</v>
      </c>
      <c r="C177" s="174"/>
      <c r="D177" s="175"/>
      <c r="E177" s="173">
        <f t="shared" si="2"/>
        <v>0</v>
      </c>
      <c r="F177" s="162"/>
      <c r="G177" s="162"/>
      <c r="H177" s="162"/>
      <c r="I177" s="162"/>
      <c r="J177" s="162"/>
      <c r="K177" s="162"/>
      <c r="L177" s="162"/>
      <c r="M177" s="162"/>
      <c r="N177" s="162"/>
      <c r="O177" s="162"/>
    </row>
    <row r="178" spans="1:15" ht="15.75" customHeight="1">
      <c r="A178" s="169">
        <v>2013203</v>
      </c>
      <c r="B178" s="170" t="s">
        <v>214</v>
      </c>
      <c r="C178" s="174"/>
      <c r="D178" s="175"/>
      <c r="E178" s="173">
        <f t="shared" si="2"/>
        <v>0</v>
      </c>
      <c r="F178" s="162"/>
      <c r="G178" s="162"/>
      <c r="H178" s="162"/>
      <c r="I178" s="162"/>
      <c r="J178" s="162"/>
      <c r="K178" s="162"/>
      <c r="L178" s="162"/>
      <c r="M178" s="162"/>
      <c r="N178" s="162"/>
      <c r="O178" s="162"/>
    </row>
    <row r="179" spans="1:15" ht="15.75" customHeight="1">
      <c r="A179" s="169">
        <v>2013204</v>
      </c>
      <c r="B179" s="170" t="s">
        <v>310</v>
      </c>
      <c r="C179" s="174"/>
      <c r="D179" s="175"/>
      <c r="E179" s="173">
        <f t="shared" si="2"/>
        <v>0</v>
      </c>
      <c r="F179" s="162"/>
      <c r="G179" s="162"/>
      <c r="H179" s="162"/>
      <c r="I179" s="162"/>
      <c r="J179" s="162"/>
      <c r="K179" s="162"/>
      <c r="L179" s="162"/>
      <c r="M179" s="162"/>
      <c r="N179" s="162"/>
      <c r="O179" s="162"/>
    </row>
    <row r="180" spans="1:15" ht="15.75" customHeight="1">
      <c r="A180" s="169">
        <v>2013250</v>
      </c>
      <c r="B180" s="170" t="s">
        <v>221</v>
      </c>
      <c r="C180" s="174"/>
      <c r="D180" s="175"/>
      <c r="E180" s="173">
        <f t="shared" si="2"/>
        <v>0</v>
      </c>
      <c r="F180" s="162"/>
      <c r="G180" s="162"/>
      <c r="H180" s="162"/>
      <c r="I180" s="162"/>
      <c r="J180" s="162"/>
      <c r="K180" s="162"/>
      <c r="L180" s="162"/>
      <c r="M180" s="162"/>
      <c r="N180" s="162"/>
      <c r="O180" s="162"/>
    </row>
    <row r="181" spans="1:15" ht="15.75" customHeight="1">
      <c r="A181" s="169">
        <v>2013299</v>
      </c>
      <c r="B181" s="170" t="s">
        <v>311</v>
      </c>
      <c r="C181" s="174">
        <v>10</v>
      </c>
      <c r="D181" s="175"/>
      <c r="E181" s="173">
        <f t="shared" si="2"/>
        <v>0</v>
      </c>
      <c r="F181" s="162"/>
      <c r="G181" s="162"/>
      <c r="H181" s="162"/>
      <c r="I181" s="162"/>
      <c r="J181" s="162"/>
      <c r="K181" s="162"/>
      <c r="L181" s="162"/>
      <c r="M181" s="162"/>
      <c r="N181" s="162"/>
      <c r="O181" s="162"/>
    </row>
    <row r="182" spans="1:15" ht="15.75" customHeight="1">
      <c r="A182" s="169">
        <v>20133</v>
      </c>
      <c r="B182" s="170" t="s">
        <v>312</v>
      </c>
      <c r="C182" s="171">
        <f>SUM(C183,C184,C185,C186,C187,C188)</f>
        <v>337</v>
      </c>
      <c r="D182" s="171">
        <f>SUM(D183,D184,D185,D186,D187,D188)</f>
        <v>592</v>
      </c>
      <c r="E182" s="173">
        <f t="shared" si="2"/>
        <v>1.7566765578635015</v>
      </c>
      <c r="F182" s="162"/>
      <c r="G182" s="162"/>
      <c r="H182" s="162"/>
      <c r="I182" s="162"/>
      <c r="J182" s="162"/>
      <c r="K182" s="162"/>
      <c r="L182" s="162"/>
      <c r="M182" s="162"/>
      <c r="N182" s="162"/>
      <c r="O182" s="162"/>
    </row>
    <row r="183" spans="1:15" ht="15.75" customHeight="1">
      <c r="A183" s="169">
        <v>2013301</v>
      </c>
      <c r="B183" s="170" t="s">
        <v>212</v>
      </c>
      <c r="C183" s="174">
        <v>123</v>
      </c>
      <c r="D183" s="174">
        <v>120</v>
      </c>
      <c r="E183" s="173">
        <f t="shared" si="2"/>
        <v>0.975609756097561</v>
      </c>
      <c r="F183" s="162"/>
      <c r="G183" s="162"/>
      <c r="H183" s="162"/>
      <c r="I183" s="162"/>
      <c r="J183" s="162"/>
      <c r="K183" s="162"/>
      <c r="L183" s="162"/>
      <c r="M183" s="162"/>
      <c r="N183" s="162"/>
      <c r="O183" s="162"/>
    </row>
    <row r="184" spans="1:15" ht="15.75" customHeight="1">
      <c r="A184" s="169">
        <v>2013302</v>
      </c>
      <c r="B184" s="170" t="s">
        <v>213</v>
      </c>
      <c r="C184" s="174"/>
      <c r="D184" s="175"/>
      <c r="E184" s="173">
        <f t="shared" si="2"/>
        <v>0</v>
      </c>
      <c r="F184" s="162"/>
      <c r="G184" s="162"/>
      <c r="H184" s="162"/>
      <c r="I184" s="162"/>
      <c r="J184" s="162"/>
      <c r="K184" s="162"/>
      <c r="L184" s="162"/>
      <c r="M184" s="162"/>
      <c r="N184" s="162"/>
      <c r="O184" s="162"/>
    </row>
    <row r="185" spans="1:15" ht="15.75" customHeight="1">
      <c r="A185" s="169">
        <v>2013303</v>
      </c>
      <c r="B185" s="170" t="s">
        <v>214</v>
      </c>
      <c r="C185" s="174"/>
      <c r="D185" s="175"/>
      <c r="E185" s="173">
        <f t="shared" si="2"/>
        <v>0</v>
      </c>
      <c r="F185" s="162"/>
      <c r="G185" s="162"/>
      <c r="H185" s="162"/>
      <c r="I185" s="162"/>
      <c r="J185" s="162"/>
      <c r="K185" s="162"/>
      <c r="L185" s="162"/>
      <c r="M185" s="162"/>
      <c r="N185" s="162"/>
      <c r="O185" s="162"/>
    </row>
    <row r="186" spans="1:15" ht="15.75" customHeight="1">
      <c r="A186" s="169">
        <v>2013304</v>
      </c>
      <c r="B186" s="170" t="s">
        <v>313</v>
      </c>
      <c r="C186" s="174"/>
      <c r="D186" s="175"/>
      <c r="E186" s="173">
        <f t="shared" si="2"/>
        <v>0</v>
      </c>
      <c r="F186" s="162"/>
      <c r="G186" s="162"/>
      <c r="H186" s="162"/>
      <c r="I186" s="162"/>
      <c r="J186" s="162"/>
      <c r="K186" s="162"/>
      <c r="L186" s="162"/>
      <c r="M186" s="162"/>
      <c r="N186" s="162"/>
      <c r="O186" s="162"/>
    </row>
    <row r="187" spans="1:15" ht="15.75" customHeight="1">
      <c r="A187" s="169">
        <v>2013350</v>
      </c>
      <c r="B187" s="170" t="s">
        <v>221</v>
      </c>
      <c r="C187" s="174">
        <v>214</v>
      </c>
      <c r="D187" s="175">
        <v>196</v>
      </c>
      <c r="E187" s="173">
        <f t="shared" si="2"/>
        <v>0.9158878504672897</v>
      </c>
      <c r="F187" s="162"/>
      <c r="G187" s="162"/>
      <c r="H187" s="162"/>
      <c r="I187" s="162"/>
      <c r="J187" s="162"/>
      <c r="K187" s="162"/>
      <c r="L187" s="162"/>
      <c r="M187" s="162"/>
      <c r="N187" s="162"/>
      <c r="O187" s="162"/>
    </row>
    <row r="188" spans="1:15" ht="15.75" customHeight="1">
      <c r="A188" s="169">
        <v>2013399</v>
      </c>
      <c r="B188" s="170" t="s">
        <v>314</v>
      </c>
      <c r="C188" s="174"/>
      <c r="D188" s="175">
        <v>276</v>
      </c>
      <c r="E188" s="173">
        <f t="shared" si="2"/>
        <v>0</v>
      </c>
      <c r="F188" s="162"/>
      <c r="G188" s="162"/>
      <c r="H188" s="162"/>
      <c r="I188" s="162"/>
      <c r="J188" s="162"/>
      <c r="K188" s="162"/>
      <c r="L188" s="162"/>
      <c r="M188" s="162"/>
      <c r="N188" s="162"/>
      <c r="O188" s="162"/>
    </row>
    <row r="189" spans="1:15" ht="15.75" customHeight="1">
      <c r="A189" s="169">
        <v>20134</v>
      </c>
      <c r="B189" s="170" t="s">
        <v>315</v>
      </c>
      <c r="C189" s="171">
        <f>SUM(C190,C191,C192,C193,C194,C195,C196)</f>
        <v>85</v>
      </c>
      <c r="D189" s="171">
        <f>SUM(D190,D191,D192,D193,D194,D195,D196)</f>
        <v>74</v>
      </c>
      <c r="E189" s="173">
        <f t="shared" si="2"/>
        <v>0.8705882352941177</v>
      </c>
      <c r="F189" s="162"/>
      <c r="G189" s="162"/>
      <c r="H189" s="162"/>
      <c r="I189" s="162"/>
      <c r="J189" s="162"/>
      <c r="K189" s="162"/>
      <c r="L189" s="162"/>
      <c r="M189" s="162"/>
      <c r="N189" s="162"/>
      <c r="O189" s="162"/>
    </row>
    <row r="190" spans="1:15" ht="15.75" customHeight="1">
      <c r="A190" s="169">
        <v>2013401</v>
      </c>
      <c r="B190" s="170" t="s">
        <v>212</v>
      </c>
      <c r="C190" s="174">
        <v>83</v>
      </c>
      <c r="D190" s="174">
        <v>71</v>
      </c>
      <c r="E190" s="173">
        <f t="shared" si="2"/>
        <v>0.8554216867469879</v>
      </c>
      <c r="F190" s="162"/>
      <c r="G190" s="162"/>
      <c r="H190" s="162"/>
      <c r="I190" s="162"/>
      <c r="J190" s="162"/>
      <c r="K190" s="162"/>
      <c r="L190" s="162"/>
      <c r="M190" s="162"/>
      <c r="N190" s="162"/>
      <c r="O190" s="162"/>
    </row>
    <row r="191" spans="1:15" ht="15.75" customHeight="1">
      <c r="A191" s="169">
        <v>2013402</v>
      </c>
      <c r="B191" s="170" t="s">
        <v>213</v>
      </c>
      <c r="C191" s="174">
        <v>2</v>
      </c>
      <c r="D191" s="175"/>
      <c r="E191" s="173">
        <f t="shared" si="2"/>
        <v>0</v>
      </c>
      <c r="F191" s="162"/>
      <c r="G191" s="162"/>
      <c r="H191" s="162"/>
      <c r="I191" s="162"/>
      <c r="J191" s="162"/>
      <c r="K191" s="162"/>
      <c r="L191" s="162"/>
      <c r="M191" s="162"/>
      <c r="N191" s="162"/>
      <c r="O191" s="162"/>
    </row>
    <row r="192" spans="1:15" ht="15.75" customHeight="1">
      <c r="A192" s="169">
        <v>2013403</v>
      </c>
      <c r="B192" s="170" t="s">
        <v>214</v>
      </c>
      <c r="C192" s="174"/>
      <c r="D192" s="175"/>
      <c r="E192" s="173">
        <f t="shared" si="2"/>
        <v>0</v>
      </c>
      <c r="F192" s="162"/>
      <c r="G192" s="162"/>
      <c r="H192" s="162"/>
      <c r="I192" s="162"/>
      <c r="J192" s="162"/>
      <c r="K192" s="162"/>
      <c r="L192" s="162"/>
      <c r="M192" s="162"/>
      <c r="N192" s="162"/>
      <c r="O192" s="162"/>
    </row>
    <row r="193" spans="1:15" ht="15.75" customHeight="1">
      <c r="A193" s="169">
        <v>2013404</v>
      </c>
      <c r="B193" s="170" t="s">
        <v>316</v>
      </c>
      <c r="C193" s="174"/>
      <c r="D193" s="175"/>
      <c r="E193" s="173">
        <f t="shared" si="2"/>
        <v>0</v>
      </c>
      <c r="F193" s="162"/>
      <c r="G193" s="162"/>
      <c r="H193" s="162"/>
      <c r="I193" s="162"/>
      <c r="J193" s="162"/>
      <c r="K193" s="162"/>
      <c r="L193" s="162"/>
      <c r="M193" s="162"/>
      <c r="N193" s="162"/>
      <c r="O193" s="162"/>
    </row>
    <row r="194" spans="1:15" ht="15.75" customHeight="1">
      <c r="A194" s="169">
        <v>2013405</v>
      </c>
      <c r="B194" s="170" t="s">
        <v>317</v>
      </c>
      <c r="C194" s="174"/>
      <c r="D194" s="175"/>
      <c r="E194" s="173">
        <f t="shared" si="2"/>
        <v>0</v>
      </c>
      <c r="F194" s="162"/>
      <c r="G194" s="162"/>
      <c r="H194" s="162"/>
      <c r="I194" s="162"/>
      <c r="J194" s="162"/>
      <c r="K194" s="162"/>
      <c r="L194" s="162"/>
      <c r="M194" s="162"/>
      <c r="N194" s="162"/>
      <c r="O194" s="162"/>
    </row>
    <row r="195" spans="1:15" ht="15.75" customHeight="1">
      <c r="A195" s="169">
        <v>2013450</v>
      </c>
      <c r="B195" s="170" t="s">
        <v>221</v>
      </c>
      <c r="C195" s="174"/>
      <c r="D195" s="175"/>
      <c r="E195" s="173">
        <f t="shared" si="2"/>
        <v>0</v>
      </c>
      <c r="F195" s="162"/>
      <c r="G195" s="162"/>
      <c r="H195" s="162"/>
      <c r="I195" s="162"/>
      <c r="J195" s="162"/>
      <c r="K195" s="162"/>
      <c r="L195" s="162"/>
      <c r="M195" s="162"/>
      <c r="N195" s="162"/>
      <c r="O195" s="162"/>
    </row>
    <row r="196" spans="1:15" ht="15.75" customHeight="1">
      <c r="A196" s="169">
        <v>2013499</v>
      </c>
      <c r="B196" s="170" t="s">
        <v>318</v>
      </c>
      <c r="C196" s="174"/>
      <c r="D196" s="175">
        <v>3</v>
      </c>
      <c r="E196" s="173">
        <f t="shared" si="2"/>
        <v>0</v>
      </c>
      <c r="F196" s="162"/>
      <c r="G196" s="162"/>
      <c r="H196" s="162"/>
      <c r="I196" s="162"/>
      <c r="J196" s="162"/>
      <c r="K196" s="162"/>
      <c r="L196" s="162"/>
      <c r="M196" s="162"/>
      <c r="N196" s="162"/>
      <c r="O196" s="162"/>
    </row>
    <row r="197" spans="1:15" ht="15.75" customHeight="1">
      <c r="A197" s="169">
        <v>20135</v>
      </c>
      <c r="B197" s="170" t="s">
        <v>319</v>
      </c>
      <c r="C197" s="171">
        <f>SUM(C198,C199,C200,C201,C202)</f>
        <v>0</v>
      </c>
      <c r="D197" s="171">
        <f>SUM(D198,D199,D200,D201,D202)</f>
        <v>0</v>
      </c>
      <c r="E197" s="173">
        <f aca="true" t="shared" si="3" ref="E197:E260">_xlfn.IFERROR(D197/C197,0)</f>
        <v>0</v>
      </c>
      <c r="F197" s="162"/>
      <c r="G197" s="162"/>
      <c r="H197" s="162"/>
      <c r="I197" s="162"/>
      <c r="J197" s="162"/>
      <c r="K197" s="162"/>
      <c r="L197" s="162"/>
      <c r="M197" s="162"/>
      <c r="N197" s="162"/>
      <c r="O197" s="162"/>
    </row>
    <row r="198" spans="1:15" ht="15.75" customHeight="1">
      <c r="A198" s="169">
        <v>2013501</v>
      </c>
      <c r="B198" s="170" t="s">
        <v>212</v>
      </c>
      <c r="C198" s="174"/>
      <c r="D198" s="174"/>
      <c r="E198" s="173">
        <f t="shared" si="3"/>
        <v>0</v>
      </c>
      <c r="F198" s="162"/>
      <c r="G198" s="162"/>
      <c r="H198" s="162"/>
      <c r="I198" s="162"/>
      <c r="J198" s="162"/>
      <c r="K198" s="162"/>
      <c r="L198" s="162"/>
      <c r="M198" s="162"/>
      <c r="N198" s="162"/>
      <c r="O198" s="162"/>
    </row>
    <row r="199" spans="1:15" ht="15.75" customHeight="1">
      <c r="A199" s="169">
        <v>2013502</v>
      </c>
      <c r="B199" s="170" t="s">
        <v>213</v>
      </c>
      <c r="C199" s="174"/>
      <c r="D199" s="175"/>
      <c r="E199" s="173">
        <f t="shared" si="3"/>
        <v>0</v>
      </c>
      <c r="F199" s="162"/>
      <c r="G199" s="162"/>
      <c r="H199" s="162"/>
      <c r="I199" s="162"/>
      <c r="J199" s="162"/>
      <c r="K199" s="162"/>
      <c r="L199" s="162"/>
      <c r="M199" s="162"/>
      <c r="N199" s="162"/>
      <c r="O199" s="162"/>
    </row>
    <row r="200" spans="1:15" ht="15.75" customHeight="1">
      <c r="A200" s="169">
        <v>2013503</v>
      </c>
      <c r="B200" s="170" t="s">
        <v>214</v>
      </c>
      <c r="C200" s="174"/>
      <c r="D200" s="175"/>
      <c r="E200" s="173">
        <f t="shared" si="3"/>
        <v>0</v>
      </c>
      <c r="F200" s="162"/>
      <c r="G200" s="162"/>
      <c r="H200" s="162"/>
      <c r="I200" s="162"/>
      <c r="J200" s="162"/>
      <c r="K200" s="162"/>
      <c r="L200" s="162"/>
      <c r="M200" s="162"/>
      <c r="N200" s="162"/>
      <c r="O200" s="162"/>
    </row>
    <row r="201" spans="1:15" ht="15.75" customHeight="1">
      <c r="A201" s="169">
        <v>2013550</v>
      </c>
      <c r="B201" s="170" t="s">
        <v>221</v>
      </c>
      <c r="C201" s="174"/>
      <c r="D201" s="175"/>
      <c r="E201" s="173">
        <f t="shared" si="3"/>
        <v>0</v>
      </c>
      <c r="F201" s="162"/>
      <c r="G201" s="162"/>
      <c r="H201" s="162"/>
      <c r="I201" s="162"/>
      <c r="J201" s="162"/>
      <c r="K201" s="162"/>
      <c r="L201" s="162"/>
      <c r="M201" s="162"/>
      <c r="N201" s="162"/>
      <c r="O201" s="162"/>
    </row>
    <row r="202" spans="1:15" ht="15.75" customHeight="1">
      <c r="A202" s="169">
        <v>2013599</v>
      </c>
      <c r="B202" s="170" t="s">
        <v>320</v>
      </c>
      <c r="C202" s="174"/>
      <c r="D202" s="175"/>
      <c r="E202" s="173">
        <f t="shared" si="3"/>
        <v>0</v>
      </c>
      <c r="F202" s="162"/>
      <c r="G202" s="162"/>
      <c r="H202" s="162"/>
      <c r="I202" s="162"/>
      <c r="J202" s="162"/>
      <c r="K202" s="162"/>
      <c r="L202" s="162"/>
      <c r="M202" s="162"/>
      <c r="N202" s="162"/>
      <c r="O202" s="162"/>
    </row>
    <row r="203" spans="1:15" ht="15.75" customHeight="1">
      <c r="A203" s="169">
        <v>20136</v>
      </c>
      <c r="B203" s="170" t="s">
        <v>321</v>
      </c>
      <c r="C203" s="171">
        <f>SUM(C204,C205,C206,C207,C208)</f>
        <v>0</v>
      </c>
      <c r="D203" s="171">
        <f>SUM(D204,D205,D206,D207,D208)</f>
        <v>0</v>
      </c>
      <c r="E203" s="173">
        <f t="shared" si="3"/>
        <v>0</v>
      </c>
      <c r="F203" s="162"/>
      <c r="G203" s="162"/>
      <c r="H203" s="162"/>
      <c r="I203" s="162"/>
      <c r="J203" s="162"/>
      <c r="K203" s="162"/>
      <c r="L203" s="162"/>
      <c r="M203" s="162"/>
      <c r="N203" s="162"/>
      <c r="O203" s="162"/>
    </row>
    <row r="204" spans="1:15" ht="15.75" customHeight="1">
      <c r="A204" s="169">
        <v>2013601</v>
      </c>
      <c r="B204" s="170" t="s">
        <v>212</v>
      </c>
      <c r="C204" s="174"/>
      <c r="D204" s="174"/>
      <c r="E204" s="173">
        <f t="shared" si="3"/>
        <v>0</v>
      </c>
      <c r="F204" s="162"/>
      <c r="G204" s="162"/>
      <c r="H204" s="162"/>
      <c r="I204" s="162"/>
      <c r="J204" s="162"/>
      <c r="K204" s="162"/>
      <c r="L204" s="162"/>
      <c r="M204" s="162"/>
      <c r="N204" s="162"/>
      <c r="O204" s="162"/>
    </row>
    <row r="205" spans="1:15" ht="15.75" customHeight="1">
      <c r="A205" s="169">
        <v>2013602</v>
      </c>
      <c r="B205" s="170" t="s">
        <v>213</v>
      </c>
      <c r="C205" s="174"/>
      <c r="D205" s="174"/>
      <c r="E205" s="173">
        <f t="shared" si="3"/>
        <v>0</v>
      </c>
      <c r="F205" s="162"/>
      <c r="G205" s="162"/>
      <c r="H205" s="162"/>
      <c r="I205" s="162"/>
      <c r="J205" s="162"/>
      <c r="K205" s="162"/>
      <c r="L205" s="162"/>
      <c r="M205" s="162"/>
      <c r="N205" s="162"/>
      <c r="O205" s="162"/>
    </row>
    <row r="206" spans="1:15" ht="15.75" customHeight="1">
      <c r="A206" s="169">
        <v>2013603</v>
      </c>
      <c r="B206" s="170" t="s">
        <v>214</v>
      </c>
      <c r="C206" s="174"/>
      <c r="D206" s="174"/>
      <c r="E206" s="173">
        <f t="shared" si="3"/>
        <v>0</v>
      </c>
      <c r="F206" s="162"/>
      <c r="G206" s="162"/>
      <c r="H206" s="162"/>
      <c r="I206" s="162"/>
      <c r="J206" s="162"/>
      <c r="K206" s="162"/>
      <c r="L206" s="162"/>
      <c r="M206" s="162"/>
      <c r="N206" s="162"/>
      <c r="O206" s="162"/>
    </row>
    <row r="207" spans="1:15" ht="15.75" customHeight="1">
      <c r="A207" s="169">
        <v>2013650</v>
      </c>
      <c r="B207" s="170" t="s">
        <v>221</v>
      </c>
      <c r="C207" s="174"/>
      <c r="D207" s="174"/>
      <c r="E207" s="173">
        <f t="shared" si="3"/>
        <v>0</v>
      </c>
      <c r="F207" s="162"/>
      <c r="G207" s="162"/>
      <c r="H207" s="162"/>
      <c r="I207" s="162"/>
      <c r="J207" s="162"/>
      <c r="K207" s="162"/>
      <c r="L207" s="162"/>
      <c r="M207" s="162"/>
      <c r="N207" s="162"/>
      <c r="O207" s="162"/>
    </row>
    <row r="208" spans="1:15" ht="15.75" customHeight="1">
      <c r="A208" s="169">
        <v>2013699</v>
      </c>
      <c r="B208" s="170" t="s">
        <v>322</v>
      </c>
      <c r="C208" s="174"/>
      <c r="D208" s="174"/>
      <c r="E208" s="173">
        <f t="shared" si="3"/>
        <v>0</v>
      </c>
      <c r="F208" s="162"/>
      <c r="G208" s="162"/>
      <c r="H208" s="162"/>
      <c r="I208" s="162"/>
      <c r="J208" s="162"/>
      <c r="K208" s="162"/>
      <c r="L208" s="162"/>
      <c r="M208" s="162"/>
      <c r="N208" s="162"/>
      <c r="O208" s="162"/>
    </row>
    <row r="209" spans="1:15" ht="15.75" customHeight="1">
      <c r="A209" s="169">
        <v>20137</v>
      </c>
      <c r="B209" s="170" t="s">
        <v>323</v>
      </c>
      <c r="C209" s="171">
        <f>SUM(C210,C211,C212,C213,C214,C215)</f>
        <v>0</v>
      </c>
      <c r="D209" s="171">
        <f>SUM(D210,D211,D212,D213,D214,D215)</f>
        <v>0</v>
      </c>
      <c r="E209" s="173">
        <f t="shared" si="3"/>
        <v>0</v>
      </c>
      <c r="F209" s="162"/>
      <c r="G209" s="162"/>
      <c r="H209" s="162"/>
      <c r="I209" s="162"/>
      <c r="J209" s="162"/>
      <c r="K209" s="162"/>
      <c r="L209" s="162"/>
      <c r="M209" s="162"/>
      <c r="N209" s="162"/>
      <c r="O209" s="162"/>
    </row>
    <row r="210" spans="1:15" ht="15.75" customHeight="1">
      <c r="A210" s="169">
        <v>2013701</v>
      </c>
      <c r="B210" s="170" t="s">
        <v>212</v>
      </c>
      <c r="C210" s="174"/>
      <c r="D210" s="174"/>
      <c r="E210" s="173">
        <f t="shared" si="3"/>
        <v>0</v>
      </c>
      <c r="F210" s="162"/>
      <c r="G210" s="162"/>
      <c r="H210" s="162"/>
      <c r="I210" s="162"/>
      <c r="J210" s="162"/>
      <c r="K210" s="162"/>
      <c r="L210" s="162"/>
      <c r="M210" s="162"/>
      <c r="N210" s="162"/>
      <c r="O210" s="162"/>
    </row>
    <row r="211" spans="1:15" ht="15.75" customHeight="1">
      <c r="A211" s="169">
        <v>2013702</v>
      </c>
      <c r="B211" s="170" t="s">
        <v>213</v>
      </c>
      <c r="C211" s="174"/>
      <c r="D211" s="175"/>
      <c r="E211" s="173">
        <f t="shared" si="3"/>
        <v>0</v>
      </c>
      <c r="F211" s="162"/>
      <c r="G211" s="162"/>
      <c r="H211" s="162"/>
      <c r="I211" s="162"/>
      <c r="J211" s="162"/>
      <c r="K211" s="162"/>
      <c r="L211" s="162"/>
      <c r="M211" s="162"/>
      <c r="N211" s="162"/>
      <c r="O211" s="162"/>
    </row>
    <row r="212" spans="1:15" ht="15.75" customHeight="1">
      <c r="A212" s="169">
        <v>2013703</v>
      </c>
      <c r="B212" s="170" t="s">
        <v>214</v>
      </c>
      <c r="C212" s="174"/>
      <c r="D212" s="175"/>
      <c r="E212" s="173">
        <f t="shared" si="3"/>
        <v>0</v>
      </c>
      <c r="F212" s="162"/>
      <c r="G212" s="162"/>
      <c r="H212" s="162"/>
      <c r="I212" s="162"/>
      <c r="J212" s="162"/>
      <c r="K212" s="162"/>
      <c r="L212" s="162"/>
      <c r="M212" s="162"/>
      <c r="N212" s="162"/>
      <c r="O212" s="162"/>
    </row>
    <row r="213" spans="1:15" ht="15.75" customHeight="1">
      <c r="A213" s="169">
        <v>2013704</v>
      </c>
      <c r="B213" s="170" t="s">
        <v>324</v>
      </c>
      <c r="C213" s="174"/>
      <c r="D213" s="175"/>
      <c r="E213" s="173">
        <f t="shared" si="3"/>
        <v>0</v>
      </c>
      <c r="F213" s="162"/>
      <c r="G213" s="162"/>
      <c r="H213" s="162"/>
      <c r="I213" s="162"/>
      <c r="J213" s="162"/>
      <c r="K213" s="162"/>
      <c r="L213" s="162"/>
      <c r="M213" s="162"/>
      <c r="N213" s="162"/>
      <c r="O213" s="162"/>
    </row>
    <row r="214" spans="1:15" ht="15.75" customHeight="1">
      <c r="A214" s="169">
        <v>2013750</v>
      </c>
      <c r="B214" s="170" t="s">
        <v>221</v>
      </c>
      <c r="C214" s="174"/>
      <c r="D214" s="175"/>
      <c r="E214" s="173">
        <f t="shared" si="3"/>
        <v>0</v>
      </c>
      <c r="F214" s="162"/>
      <c r="G214" s="162"/>
      <c r="H214" s="162"/>
      <c r="I214" s="162"/>
      <c r="J214" s="162"/>
      <c r="K214" s="162"/>
      <c r="L214" s="162"/>
      <c r="M214" s="162"/>
      <c r="N214" s="162"/>
      <c r="O214" s="162"/>
    </row>
    <row r="215" spans="1:15" ht="15.75" customHeight="1">
      <c r="A215" s="169">
        <v>2013799</v>
      </c>
      <c r="B215" s="170" t="s">
        <v>325</v>
      </c>
      <c r="C215" s="174"/>
      <c r="D215" s="175"/>
      <c r="E215" s="173">
        <f t="shared" si="3"/>
        <v>0</v>
      </c>
      <c r="F215" s="162"/>
      <c r="G215" s="162"/>
      <c r="H215" s="162"/>
      <c r="I215" s="162"/>
      <c r="J215" s="162"/>
      <c r="K215" s="162"/>
      <c r="L215" s="162"/>
      <c r="M215" s="162"/>
      <c r="N215" s="162"/>
      <c r="O215" s="162"/>
    </row>
    <row r="216" spans="1:15" ht="15.75" customHeight="1">
      <c r="A216" s="169">
        <v>20138</v>
      </c>
      <c r="B216" s="170" t="s">
        <v>326</v>
      </c>
      <c r="C216" s="171">
        <f>SUM(C217,C218,C219,C220,C221,C222,C223,C224,C225,C226,C227,C228,C229,C230)</f>
        <v>2269</v>
      </c>
      <c r="D216" s="171">
        <f>SUM(D217,D218,D219,D220,D221,D222,D223,D224,D225,D226,D227,D228,D229,D230)</f>
        <v>2022</v>
      </c>
      <c r="E216" s="173">
        <f t="shared" si="3"/>
        <v>0.8911414720141031</v>
      </c>
      <c r="F216" s="162"/>
      <c r="G216" s="162"/>
      <c r="H216" s="162"/>
      <c r="I216" s="162"/>
      <c r="J216" s="162"/>
      <c r="K216" s="162"/>
      <c r="L216" s="162"/>
      <c r="M216" s="162"/>
      <c r="N216" s="162"/>
      <c r="O216" s="162"/>
    </row>
    <row r="217" spans="1:15" ht="15.75" customHeight="1">
      <c r="A217" s="169">
        <v>2013801</v>
      </c>
      <c r="B217" s="170" t="s">
        <v>212</v>
      </c>
      <c r="C217" s="174">
        <v>1314</v>
      </c>
      <c r="D217" s="174">
        <v>1297</v>
      </c>
      <c r="E217" s="173">
        <f t="shared" si="3"/>
        <v>0.987062404870624</v>
      </c>
      <c r="F217" s="162"/>
      <c r="G217" s="162"/>
      <c r="H217" s="162"/>
      <c r="I217" s="162"/>
      <c r="J217" s="162"/>
      <c r="K217" s="162"/>
      <c r="L217" s="162"/>
      <c r="M217" s="162"/>
      <c r="N217" s="162"/>
      <c r="O217" s="162"/>
    </row>
    <row r="218" spans="1:15" ht="15.75" customHeight="1">
      <c r="A218" s="169">
        <v>2013802</v>
      </c>
      <c r="B218" s="170" t="s">
        <v>213</v>
      </c>
      <c r="C218" s="174"/>
      <c r="D218" s="175"/>
      <c r="E218" s="173">
        <f t="shared" si="3"/>
        <v>0</v>
      </c>
      <c r="F218" s="162"/>
      <c r="G218" s="162"/>
      <c r="H218" s="162"/>
      <c r="I218" s="162"/>
      <c r="J218" s="162"/>
      <c r="K218" s="162"/>
      <c r="L218" s="162"/>
      <c r="M218" s="162"/>
      <c r="N218" s="162"/>
      <c r="O218" s="162"/>
    </row>
    <row r="219" spans="1:15" ht="15.75" customHeight="1">
      <c r="A219" s="169">
        <v>2013803</v>
      </c>
      <c r="B219" s="170" t="s">
        <v>214</v>
      </c>
      <c r="C219" s="174"/>
      <c r="D219" s="175"/>
      <c r="E219" s="173">
        <f t="shared" si="3"/>
        <v>0</v>
      </c>
      <c r="F219" s="162"/>
      <c r="G219" s="162"/>
      <c r="H219" s="162"/>
      <c r="I219" s="162"/>
      <c r="J219" s="162"/>
      <c r="K219" s="162"/>
      <c r="L219" s="162"/>
      <c r="M219" s="162"/>
      <c r="N219" s="162"/>
      <c r="O219" s="162"/>
    </row>
    <row r="220" spans="1:15" ht="15.75" customHeight="1">
      <c r="A220" s="169">
        <v>2013804</v>
      </c>
      <c r="B220" s="170" t="s">
        <v>327</v>
      </c>
      <c r="C220" s="174"/>
      <c r="D220" s="175"/>
      <c r="E220" s="173">
        <f t="shared" si="3"/>
        <v>0</v>
      </c>
      <c r="F220" s="162"/>
      <c r="G220" s="162"/>
      <c r="H220" s="162"/>
      <c r="I220" s="162"/>
      <c r="J220" s="162"/>
      <c r="K220" s="162"/>
      <c r="L220" s="162"/>
      <c r="M220" s="162"/>
      <c r="N220" s="162"/>
      <c r="O220" s="162"/>
    </row>
    <row r="221" spans="1:15" ht="15.75" customHeight="1">
      <c r="A221" s="169">
        <v>2013805</v>
      </c>
      <c r="B221" s="170" t="s">
        <v>328</v>
      </c>
      <c r="C221" s="174"/>
      <c r="D221" s="175"/>
      <c r="E221" s="173">
        <f t="shared" si="3"/>
        <v>0</v>
      </c>
      <c r="F221" s="162"/>
      <c r="G221" s="162"/>
      <c r="H221" s="162"/>
      <c r="I221" s="162"/>
      <c r="J221" s="162"/>
      <c r="K221" s="162"/>
      <c r="L221" s="162"/>
      <c r="M221" s="162"/>
      <c r="N221" s="162"/>
      <c r="O221" s="162"/>
    </row>
    <row r="222" spans="1:15" ht="15.75" customHeight="1">
      <c r="A222" s="169">
        <v>2013808</v>
      </c>
      <c r="B222" s="170" t="s">
        <v>253</v>
      </c>
      <c r="C222" s="174"/>
      <c r="D222" s="175">
        <v>15</v>
      </c>
      <c r="E222" s="173">
        <f t="shared" si="3"/>
        <v>0</v>
      </c>
      <c r="F222" s="162"/>
      <c r="G222" s="162"/>
      <c r="H222" s="162"/>
      <c r="I222" s="162"/>
      <c r="J222" s="162"/>
      <c r="K222" s="162"/>
      <c r="L222" s="162"/>
      <c r="M222" s="162"/>
      <c r="N222" s="162"/>
      <c r="O222" s="162"/>
    </row>
    <row r="223" spans="1:15" ht="15.75" customHeight="1">
      <c r="A223" s="169">
        <v>2013810</v>
      </c>
      <c r="B223" s="170" t="s">
        <v>329</v>
      </c>
      <c r="C223" s="174"/>
      <c r="D223" s="175"/>
      <c r="E223" s="173">
        <f t="shared" si="3"/>
        <v>0</v>
      </c>
      <c r="F223" s="162"/>
      <c r="G223" s="162"/>
      <c r="H223" s="162"/>
      <c r="I223" s="162"/>
      <c r="J223" s="162"/>
      <c r="K223" s="162"/>
      <c r="L223" s="162"/>
      <c r="M223" s="162"/>
      <c r="N223" s="162"/>
      <c r="O223" s="162"/>
    </row>
    <row r="224" spans="1:15" ht="15.75" customHeight="1">
      <c r="A224" s="169">
        <v>2013812</v>
      </c>
      <c r="B224" s="170" t="s">
        <v>330</v>
      </c>
      <c r="C224" s="174">
        <v>3</v>
      </c>
      <c r="D224" s="175">
        <v>0</v>
      </c>
      <c r="E224" s="173">
        <f t="shared" si="3"/>
        <v>0</v>
      </c>
      <c r="F224" s="162"/>
      <c r="G224" s="162"/>
      <c r="H224" s="162"/>
      <c r="I224" s="162"/>
      <c r="J224" s="162"/>
      <c r="K224" s="162"/>
      <c r="L224" s="162"/>
      <c r="M224" s="162"/>
      <c r="N224" s="162"/>
      <c r="O224" s="162"/>
    </row>
    <row r="225" spans="1:15" ht="15.75" customHeight="1">
      <c r="A225" s="169">
        <v>2013813</v>
      </c>
      <c r="B225" s="170" t="s">
        <v>331</v>
      </c>
      <c r="C225" s="174"/>
      <c r="D225" s="175"/>
      <c r="E225" s="173">
        <f t="shared" si="3"/>
        <v>0</v>
      </c>
      <c r="F225" s="162"/>
      <c r="G225" s="162"/>
      <c r="H225" s="162"/>
      <c r="I225" s="162"/>
      <c r="J225" s="162"/>
      <c r="K225" s="162"/>
      <c r="L225" s="162"/>
      <c r="M225" s="162"/>
      <c r="N225" s="162"/>
      <c r="O225" s="162"/>
    </row>
    <row r="226" spans="1:15" ht="15.75" customHeight="1">
      <c r="A226" s="169">
        <v>2013814</v>
      </c>
      <c r="B226" s="170" t="s">
        <v>332</v>
      </c>
      <c r="C226" s="174"/>
      <c r="D226" s="175"/>
      <c r="E226" s="173">
        <f t="shared" si="3"/>
        <v>0</v>
      </c>
      <c r="F226" s="162"/>
      <c r="G226" s="162"/>
      <c r="H226" s="162"/>
      <c r="I226" s="162"/>
      <c r="J226" s="162"/>
      <c r="K226" s="162"/>
      <c r="L226" s="162"/>
      <c r="M226" s="162"/>
      <c r="N226" s="162"/>
      <c r="O226" s="162"/>
    </row>
    <row r="227" spans="1:15" ht="15.75" customHeight="1">
      <c r="A227" s="169">
        <v>2013815</v>
      </c>
      <c r="B227" s="170" t="s">
        <v>333</v>
      </c>
      <c r="C227" s="174"/>
      <c r="D227" s="175"/>
      <c r="E227" s="173">
        <f t="shared" si="3"/>
        <v>0</v>
      </c>
      <c r="F227" s="162"/>
      <c r="G227" s="162"/>
      <c r="H227" s="162"/>
      <c r="I227" s="162"/>
      <c r="J227" s="162"/>
      <c r="K227" s="162"/>
      <c r="L227" s="162"/>
      <c r="M227" s="162"/>
      <c r="N227" s="162"/>
      <c r="O227" s="162"/>
    </row>
    <row r="228" spans="1:15" ht="15.75" customHeight="1">
      <c r="A228" s="169">
        <v>2013816</v>
      </c>
      <c r="B228" s="170" t="s">
        <v>334</v>
      </c>
      <c r="C228" s="174"/>
      <c r="D228" s="175"/>
      <c r="E228" s="173">
        <f t="shared" si="3"/>
        <v>0</v>
      </c>
      <c r="F228" s="162"/>
      <c r="G228" s="162"/>
      <c r="H228" s="162"/>
      <c r="I228" s="162"/>
      <c r="J228" s="162"/>
      <c r="K228" s="162"/>
      <c r="L228" s="162"/>
      <c r="M228" s="162"/>
      <c r="N228" s="162"/>
      <c r="O228" s="162"/>
    </row>
    <row r="229" spans="1:15" ht="15.75" customHeight="1">
      <c r="A229" s="169">
        <v>2013850</v>
      </c>
      <c r="B229" s="170" t="s">
        <v>221</v>
      </c>
      <c r="C229" s="174">
        <v>946</v>
      </c>
      <c r="D229" s="175">
        <v>551</v>
      </c>
      <c r="E229" s="173">
        <f t="shared" si="3"/>
        <v>0.5824524312896406</v>
      </c>
      <c r="F229" s="162"/>
      <c r="G229" s="162"/>
      <c r="H229" s="162"/>
      <c r="I229" s="162"/>
      <c r="J229" s="162"/>
      <c r="K229" s="162"/>
      <c r="L229" s="162"/>
      <c r="M229" s="162"/>
      <c r="N229" s="162"/>
      <c r="O229" s="162"/>
    </row>
    <row r="230" spans="1:15" ht="15.75" customHeight="1">
      <c r="A230" s="169">
        <v>2013899</v>
      </c>
      <c r="B230" s="170" t="s">
        <v>335</v>
      </c>
      <c r="C230" s="174">
        <v>6</v>
      </c>
      <c r="D230" s="175">
        <v>159</v>
      </c>
      <c r="E230" s="173">
        <f t="shared" si="3"/>
        <v>26.5</v>
      </c>
      <c r="F230" s="162"/>
      <c r="G230" s="162"/>
      <c r="H230" s="162"/>
      <c r="I230" s="162"/>
      <c r="J230" s="162"/>
      <c r="K230" s="162"/>
      <c r="L230" s="162"/>
      <c r="M230" s="162"/>
      <c r="N230" s="162"/>
      <c r="O230" s="162"/>
    </row>
    <row r="231" spans="1:15" ht="15.75" customHeight="1">
      <c r="A231" s="169">
        <v>20199</v>
      </c>
      <c r="B231" s="170" t="s">
        <v>336</v>
      </c>
      <c r="C231" s="171">
        <f>SUM(C232,C233)</f>
        <v>0</v>
      </c>
      <c r="D231" s="171">
        <f>SUM(D232,D233)</f>
        <v>0</v>
      </c>
      <c r="E231" s="173">
        <f t="shared" si="3"/>
        <v>0</v>
      </c>
      <c r="F231" s="162"/>
      <c r="G231" s="162"/>
      <c r="H231" s="162"/>
      <c r="I231" s="162"/>
      <c r="J231" s="162"/>
      <c r="K231" s="162"/>
      <c r="L231" s="162"/>
      <c r="M231" s="162"/>
      <c r="N231" s="162"/>
      <c r="O231" s="162"/>
    </row>
    <row r="232" spans="1:15" ht="15.75" customHeight="1">
      <c r="A232" s="169">
        <v>2019901</v>
      </c>
      <c r="B232" s="170" t="s">
        <v>337</v>
      </c>
      <c r="C232" s="174"/>
      <c r="D232" s="174"/>
      <c r="E232" s="173">
        <f t="shared" si="3"/>
        <v>0</v>
      </c>
      <c r="F232" s="162"/>
      <c r="G232" s="162"/>
      <c r="H232" s="162"/>
      <c r="I232" s="162"/>
      <c r="J232" s="162"/>
      <c r="K232" s="162"/>
      <c r="L232" s="162"/>
      <c r="M232" s="162"/>
      <c r="N232" s="162"/>
      <c r="O232" s="162"/>
    </row>
    <row r="233" spans="1:15" ht="15.75" customHeight="1">
      <c r="A233" s="169">
        <v>2019999</v>
      </c>
      <c r="B233" s="170" t="s">
        <v>338</v>
      </c>
      <c r="C233" s="174"/>
      <c r="D233" s="174"/>
      <c r="E233" s="173">
        <f t="shared" si="3"/>
        <v>0</v>
      </c>
      <c r="F233" s="162"/>
      <c r="G233" s="162"/>
      <c r="H233" s="162"/>
      <c r="I233" s="162"/>
      <c r="J233" s="162"/>
      <c r="K233" s="162"/>
      <c r="L233" s="162"/>
      <c r="M233" s="162"/>
      <c r="N233" s="162"/>
      <c r="O233" s="162"/>
    </row>
    <row r="234" spans="1:15" ht="15.75" customHeight="1">
      <c r="A234" s="169">
        <v>202</v>
      </c>
      <c r="B234" s="170" t="s">
        <v>339</v>
      </c>
      <c r="C234" s="171">
        <f>SUM(C235,C236,C237)</f>
        <v>0</v>
      </c>
      <c r="D234" s="171">
        <f>SUM(D235,D236,D237)</f>
        <v>0</v>
      </c>
      <c r="E234" s="173">
        <f t="shared" si="3"/>
        <v>0</v>
      </c>
      <c r="F234" s="162"/>
      <c r="G234" s="162"/>
      <c r="H234" s="162"/>
      <c r="I234" s="162"/>
      <c r="J234" s="162"/>
      <c r="K234" s="162"/>
      <c r="L234" s="162"/>
      <c r="M234" s="162"/>
      <c r="N234" s="162"/>
      <c r="O234" s="162"/>
    </row>
    <row r="235" spans="1:15" ht="15.75" customHeight="1">
      <c r="A235" s="169">
        <v>20205</v>
      </c>
      <c r="B235" s="170" t="s">
        <v>340</v>
      </c>
      <c r="C235" s="174"/>
      <c r="D235" s="174"/>
      <c r="E235" s="173">
        <f t="shared" si="3"/>
        <v>0</v>
      </c>
      <c r="F235" s="162"/>
      <c r="G235" s="162"/>
      <c r="H235" s="162"/>
      <c r="I235" s="162"/>
      <c r="J235" s="162"/>
      <c r="K235" s="162"/>
      <c r="L235" s="162"/>
      <c r="M235" s="162"/>
      <c r="N235" s="162"/>
      <c r="O235" s="162"/>
    </row>
    <row r="236" spans="1:15" ht="15.75" customHeight="1">
      <c r="A236" s="169">
        <v>20206</v>
      </c>
      <c r="B236" s="170" t="s">
        <v>341</v>
      </c>
      <c r="C236" s="174"/>
      <c r="D236" s="174"/>
      <c r="E236" s="173">
        <f t="shared" si="3"/>
        <v>0</v>
      </c>
      <c r="F236" s="162"/>
      <c r="G236" s="162"/>
      <c r="H236" s="162"/>
      <c r="I236" s="162"/>
      <c r="J236" s="162"/>
      <c r="K236" s="162"/>
      <c r="L236" s="162"/>
      <c r="M236" s="162"/>
      <c r="N236" s="162"/>
      <c r="O236" s="162"/>
    </row>
    <row r="237" spans="1:15" ht="15.75" customHeight="1">
      <c r="A237" s="169">
        <v>20299</v>
      </c>
      <c r="B237" s="170" t="s">
        <v>342</v>
      </c>
      <c r="C237" s="174"/>
      <c r="D237" s="174"/>
      <c r="E237" s="173">
        <f t="shared" si="3"/>
        <v>0</v>
      </c>
      <c r="F237" s="162"/>
      <c r="G237" s="162"/>
      <c r="H237" s="162"/>
      <c r="I237" s="162"/>
      <c r="J237" s="162"/>
      <c r="K237" s="162"/>
      <c r="L237" s="162"/>
      <c r="M237" s="162"/>
      <c r="N237" s="162"/>
      <c r="O237" s="162"/>
    </row>
    <row r="238" spans="1:15" ht="15.75" customHeight="1">
      <c r="A238" s="169">
        <v>203</v>
      </c>
      <c r="B238" s="170" t="s">
        <v>63</v>
      </c>
      <c r="C238" s="171">
        <f>SUM(C239,C247)</f>
        <v>0</v>
      </c>
      <c r="D238" s="171">
        <f>SUM(D239,D247)</f>
        <v>0</v>
      </c>
      <c r="E238" s="173">
        <f t="shared" si="3"/>
        <v>0</v>
      </c>
      <c r="F238" s="162"/>
      <c r="G238" s="162"/>
      <c r="H238" s="162"/>
      <c r="I238" s="162"/>
      <c r="J238" s="162"/>
      <c r="K238" s="162"/>
      <c r="L238" s="162"/>
      <c r="M238" s="162"/>
      <c r="N238" s="162"/>
      <c r="O238" s="162"/>
    </row>
    <row r="239" spans="1:15" ht="15.75" customHeight="1">
      <c r="A239" s="169">
        <v>20306</v>
      </c>
      <c r="B239" s="170" t="s">
        <v>343</v>
      </c>
      <c r="C239" s="171">
        <f>SUM(C240,C241,C242,C243,C244,C245,C246)</f>
        <v>0</v>
      </c>
      <c r="D239" s="171">
        <f>SUM(D240,D241,D242,D243,D244,D245,D246)</f>
        <v>0</v>
      </c>
      <c r="E239" s="173">
        <f t="shared" si="3"/>
        <v>0</v>
      </c>
      <c r="F239" s="162"/>
      <c r="G239" s="162"/>
      <c r="H239" s="162"/>
      <c r="I239" s="162"/>
      <c r="J239" s="162"/>
      <c r="K239" s="162"/>
      <c r="L239" s="162"/>
      <c r="M239" s="162"/>
      <c r="N239" s="162"/>
      <c r="O239" s="162"/>
    </row>
    <row r="240" spans="1:15" ht="15.75" customHeight="1">
      <c r="A240" s="169">
        <v>2030601</v>
      </c>
      <c r="B240" s="170" t="s">
        <v>344</v>
      </c>
      <c r="C240" s="174"/>
      <c r="D240" s="174"/>
      <c r="E240" s="173">
        <f t="shared" si="3"/>
        <v>0</v>
      </c>
      <c r="F240" s="162"/>
      <c r="G240" s="162"/>
      <c r="H240" s="162"/>
      <c r="I240" s="162"/>
      <c r="J240" s="162"/>
      <c r="K240" s="162"/>
      <c r="L240" s="162"/>
      <c r="M240" s="162"/>
      <c r="N240" s="162"/>
      <c r="O240" s="162"/>
    </row>
    <row r="241" spans="1:15" ht="15.75" customHeight="1">
      <c r="A241" s="169">
        <v>2030602</v>
      </c>
      <c r="B241" s="170" t="s">
        <v>345</v>
      </c>
      <c r="C241" s="174"/>
      <c r="D241" s="175"/>
      <c r="E241" s="173">
        <f t="shared" si="3"/>
        <v>0</v>
      </c>
      <c r="F241" s="162"/>
      <c r="G241" s="162"/>
      <c r="H241" s="162"/>
      <c r="I241" s="162"/>
      <c r="J241" s="162"/>
      <c r="K241" s="162"/>
      <c r="L241" s="162"/>
      <c r="M241" s="162"/>
      <c r="N241" s="162"/>
      <c r="O241" s="162"/>
    </row>
    <row r="242" spans="1:15" ht="15.75" customHeight="1">
      <c r="A242" s="169">
        <v>2030603</v>
      </c>
      <c r="B242" s="170" t="s">
        <v>346</v>
      </c>
      <c r="C242" s="174"/>
      <c r="D242" s="175"/>
      <c r="E242" s="173">
        <f t="shared" si="3"/>
        <v>0</v>
      </c>
      <c r="F242" s="162"/>
      <c r="G242" s="162"/>
      <c r="H242" s="162"/>
      <c r="I242" s="162"/>
      <c r="J242" s="162"/>
      <c r="K242" s="162"/>
      <c r="L242" s="162"/>
      <c r="M242" s="162"/>
      <c r="N242" s="162"/>
      <c r="O242" s="162"/>
    </row>
    <row r="243" spans="1:15" ht="15.75" customHeight="1">
      <c r="A243" s="169">
        <v>2030604</v>
      </c>
      <c r="B243" s="170" t="s">
        <v>347</v>
      </c>
      <c r="C243" s="174"/>
      <c r="D243" s="175"/>
      <c r="E243" s="173">
        <f t="shared" si="3"/>
        <v>0</v>
      </c>
      <c r="F243" s="162"/>
      <c r="G243" s="162"/>
      <c r="H243" s="162"/>
      <c r="I243" s="162"/>
      <c r="J243" s="162"/>
      <c r="K243" s="162"/>
      <c r="L243" s="162"/>
      <c r="M243" s="162"/>
      <c r="N243" s="162"/>
      <c r="O243" s="162"/>
    </row>
    <row r="244" spans="1:15" ht="15.75" customHeight="1">
      <c r="A244" s="169">
        <v>2030607</v>
      </c>
      <c r="B244" s="170" t="s">
        <v>348</v>
      </c>
      <c r="C244" s="174"/>
      <c r="D244" s="175"/>
      <c r="E244" s="173">
        <f t="shared" si="3"/>
        <v>0</v>
      </c>
      <c r="F244" s="162"/>
      <c r="G244" s="162"/>
      <c r="H244" s="162"/>
      <c r="I244" s="162"/>
      <c r="J244" s="162"/>
      <c r="K244" s="162"/>
      <c r="L244" s="162"/>
      <c r="M244" s="162"/>
      <c r="N244" s="162"/>
      <c r="O244" s="162"/>
    </row>
    <row r="245" spans="1:15" ht="15.75" customHeight="1">
      <c r="A245" s="169">
        <v>2030608</v>
      </c>
      <c r="B245" s="170" t="s">
        <v>349</v>
      </c>
      <c r="C245" s="174"/>
      <c r="D245" s="175"/>
      <c r="E245" s="173">
        <f t="shared" si="3"/>
        <v>0</v>
      </c>
      <c r="F245" s="162"/>
      <c r="G245" s="162"/>
      <c r="H245" s="162"/>
      <c r="I245" s="162"/>
      <c r="J245" s="162"/>
      <c r="K245" s="162"/>
      <c r="L245" s="162"/>
      <c r="M245" s="162"/>
      <c r="N245" s="162"/>
      <c r="O245" s="162"/>
    </row>
    <row r="246" spans="1:15" ht="15.75" customHeight="1">
      <c r="A246" s="169">
        <v>2030699</v>
      </c>
      <c r="B246" s="170" t="s">
        <v>350</v>
      </c>
      <c r="C246" s="174"/>
      <c r="D246" s="175"/>
      <c r="E246" s="173">
        <f t="shared" si="3"/>
        <v>0</v>
      </c>
      <c r="F246" s="162"/>
      <c r="G246" s="162"/>
      <c r="H246" s="162"/>
      <c r="I246" s="162"/>
      <c r="J246" s="162"/>
      <c r="K246" s="162"/>
      <c r="L246" s="162"/>
      <c r="M246" s="162"/>
      <c r="N246" s="162"/>
      <c r="O246" s="162"/>
    </row>
    <row r="247" spans="1:15" ht="15.75" customHeight="1">
      <c r="A247" s="169">
        <v>20399</v>
      </c>
      <c r="B247" s="170" t="s">
        <v>351</v>
      </c>
      <c r="C247" s="174"/>
      <c r="D247" s="175"/>
      <c r="E247" s="173">
        <f t="shared" si="3"/>
        <v>0</v>
      </c>
      <c r="F247" s="162"/>
      <c r="G247" s="162"/>
      <c r="H247" s="162"/>
      <c r="I247" s="162"/>
      <c r="J247" s="162"/>
      <c r="K247" s="162"/>
      <c r="L247" s="162"/>
      <c r="M247" s="162"/>
      <c r="N247" s="162"/>
      <c r="O247" s="162"/>
    </row>
    <row r="248" spans="1:15" ht="15.75" customHeight="1">
      <c r="A248" s="169">
        <v>204</v>
      </c>
      <c r="B248" s="170" t="s">
        <v>352</v>
      </c>
      <c r="C248" s="171">
        <f>SUM(C249,C252,C263,C270,C278,C287,C301,C311,C321,C329,C335)</f>
        <v>8755</v>
      </c>
      <c r="D248" s="171">
        <f>SUM(D249,D252,D263,D270,D278,D287,D301,D311,D321,D329,D335)</f>
        <v>8843</v>
      </c>
      <c r="E248" s="173">
        <f t="shared" si="3"/>
        <v>1.010051399200457</v>
      </c>
      <c r="F248" s="162"/>
      <c r="G248" s="162"/>
      <c r="H248" s="162"/>
      <c r="I248" s="162"/>
      <c r="J248" s="162"/>
      <c r="K248" s="162"/>
      <c r="L248" s="162"/>
      <c r="M248" s="162"/>
      <c r="N248" s="162"/>
      <c r="O248" s="162"/>
    </row>
    <row r="249" spans="1:15" ht="15.75" customHeight="1">
      <c r="A249" s="169">
        <v>20401</v>
      </c>
      <c r="B249" s="170" t="s">
        <v>353</v>
      </c>
      <c r="C249" s="171">
        <f>SUM(C250,C251)</f>
        <v>0</v>
      </c>
      <c r="D249" s="171">
        <f>SUM(D250,D251)</f>
        <v>0</v>
      </c>
      <c r="E249" s="173">
        <f t="shared" si="3"/>
        <v>0</v>
      </c>
      <c r="F249" s="162"/>
      <c r="G249" s="162"/>
      <c r="H249" s="162"/>
      <c r="I249" s="162"/>
      <c r="J249" s="162"/>
      <c r="K249" s="162"/>
      <c r="L249" s="162"/>
      <c r="M249" s="162"/>
      <c r="N249" s="162"/>
      <c r="O249" s="162"/>
    </row>
    <row r="250" spans="1:15" ht="15.75" customHeight="1">
      <c r="A250" s="169">
        <v>2040101</v>
      </c>
      <c r="B250" s="170" t="s">
        <v>354</v>
      </c>
      <c r="C250" s="174"/>
      <c r="D250" s="174"/>
      <c r="E250" s="173">
        <f t="shared" si="3"/>
        <v>0</v>
      </c>
      <c r="F250" s="162"/>
      <c r="G250" s="162"/>
      <c r="H250" s="162"/>
      <c r="I250" s="162"/>
      <c r="J250" s="162"/>
      <c r="K250" s="162"/>
      <c r="L250" s="162"/>
      <c r="M250" s="162"/>
      <c r="N250" s="162"/>
      <c r="O250" s="162"/>
    </row>
    <row r="251" spans="1:15" ht="15.75" customHeight="1">
      <c r="A251" s="169">
        <v>2040199</v>
      </c>
      <c r="B251" s="170" t="s">
        <v>355</v>
      </c>
      <c r="C251" s="174"/>
      <c r="D251" s="174"/>
      <c r="E251" s="173">
        <f t="shared" si="3"/>
        <v>0</v>
      </c>
      <c r="F251" s="162"/>
      <c r="G251" s="162"/>
      <c r="H251" s="162"/>
      <c r="I251" s="162"/>
      <c r="J251" s="162"/>
      <c r="K251" s="162"/>
      <c r="L251" s="162"/>
      <c r="M251" s="162"/>
      <c r="N251" s="162"/>
      <c r="O251" s="162"/>
    </row>
    <row r="252" spans="1:15" ht="15.75" customHeight="1">
      <c r="A252" s="169">
        <v>20402</v>
      </c>
      <c r="B252" s="170" t="s">
        <v>356</v>
      </c>
      <c r="C252" s="171">
        <f>SUM(C253,C254,C255,C256,C257,C258,C259,C260,C261,C262)</f>
        <v>6730</v>
      </c>
      <c r="D252" s="171">
        <f>SUM(D253,D254,D255,D256,D257,D258,D259,D260,D261,D262)</f>
        <v>6134</v>
      </c>
      <c r="E252" s="173">
        <f t="shared" si="3"/>
        <v>0.9114413075780089</v>
      </c>
      <c r="F252" s="162"/>
      <c r="G252" s="162"/>
      <c r="H252" s="162"/>
      <c r="I252" s="162"/>
      <c r="J252" s="162"/>
      <c r="K252" s="162"/>
      <c r="L252" s="162"/>
      <c r="M252" s="162"/>
      <c r="N252" s="162"/>
      <c r="O252" s="162"/>
    </row>
    <row r="253" spans="1:15" ht="15.75" customHeight="1">
      <c r="A253" s="169">
        <v>2040201</v>
      </c>
      <c r="B253" s="170" t="s">
        <v>212</v>
      </c>
      <c r="C253" s="174">
        <v>4841</v>
      </c>
      <c r="D253" s="174">
        <v>4540</v>
      </c>
      <c r="E253" s="173">
        <f t="shared" si="3"/>
        <v>0.9378227638917579</v>
      </c>
      <c r="F253" s="162"/>
      <c r="G253" s="162"/>
      <c r="H253" s="162"/>
      <c r="I253" s="162"/>
      <c r="J253" s="162"/>
      <c r="K253" s="162"/>
      <c r="L253" s="162"/>
      <c r="M253" s="162"/>
      <c r="N253" s="162"/>
      <c r="O253" s="162"/>
    </row>
    <row r="254" spans="1:15" ht="15.75" customHeight="1">
      <c r="A254" s="169">
        <v>2040202</v>
      </c>
      <c r="B254" s="170" t="s">
        <v>213</v>
      </c>
      <c r="C254" s="174">
        <v>1189</v>
      </c>
      <c r="D254" s="175"/>
      <c r="E254" s="173">
        <f t="shared" si="3"/>
        <v>0</v>
      </c>
      <c r="F254" s="162"/>
      <c r="G254" s="162"/>
      <c r="H254" s="162"/>
      <c r="I254" s="162"/>
      <c r="J254" s="162"/>
      <c r="K254" s="162"/>
      <c r="L254" s="162"/>
      <c r="M254" s="162"/>
      <c r="N254" s="162"/>
      <c r="O254" s="162"/>
    </row>
    <row r="255" spans="1:15" ht="15.75" customHeight="1">
      <c r="A255" s="169">
        <v>2040203</v>
      </c>
      <c r="B255" s="170" t="s">
        <v>214</v>
      </c>
      <c r="C255" s="174"/>
      <c r="D255" s="175"/>
      <c r="E255" s="173">
        <f t="shared" si="3"/>
        <v>0</v>
      </c>
      <c r="F255" s="162"/>
      <c r="G255" s="162"/>
      <c r="H255" s="162"/>
      <c r="I255" s="162"/>
      <c r="J255" s="162"/>
      <c r="K255" s="162"/>
      <c r="L255" s="162"/>
      <c r="M255" s="162"/>
      <c r="N255" s="162"/>
      <c r="O255" s="162"/>
    </row>
    <row r="256" spans="1:15" ht="15.75" customHeight="1">
      <c r="A256" s="169">
        <v>2040219</v>
      </c>
      <c r="B256" s="170" t="s">
        <v>253</v>
      </c>
      <c r="C256" s="174"/>
      <c r="D256" s="175"/>
      <c r="E256" s="173">
        <f t="shared" si="3"/>
        <v>0</v>
      </c>
      <c r="F256" s="162"/>
      <c r="G256" s="162"/>
      <c r="H256" s="162"/>
      <c r="I256" s="162"/>
      <c r="J256" s="162"/>
      <c r="K256" s="162"/>
      <c r="L256" s="162"/>
      <c r="M256" s="162"/>
      <c r="N256" s="162"/>
      <c r="O256" s="162"/>
    </row>
    <row r="257" spans="1:15" ht="15.75" customHeight="1">
      <c r="A257" s="169">
        <v>2040220</v>
      </c>
      <c r="B257" s="170" t="s">
        <v>357</v>
      </c>
      <c r="C257" s="174"/>
      <c r="D257" s="175"/>
      <c r="E257" s="173">
        <f t="shared" si="3"/>
        <v>0</v>
      </c>
      <c r="F257" s="162"/>
      <c r="G257" s="162"/>
      <c r="H257" s="162"/>
      <c r="I257" s="162"/>
      <c r="J257" s="162"/>
      <c r="K257" s="162"/>
      <c r="L257" s="162"/>
      <c r="M257" s="162"/>
      <c r="N257" s="162"/>
      <c r="O257" s="162"/>
    </row>
    <row r="258" spans="1:15" ht="15.75" customHeight="1">
      <c r="A258" s="169">
        <v>2040221</v>
      </c>
      <c r="B258" s="170" t="s">
        <v>358</v>
      </c>
      <c r="C258" s="174"/>
      <c r="D258" s="175"/>
      <c r="E258" s="173">
        <f t="shared" si="3"/>
        <v>0</v>
      </c>
      <c r="F258" s="162"/>
      <c r="G258" s="162"/>
      <c r="H258" s="162"/>
      <c r="I258" s="162"/>
      <c r="J258" s="162"/>
      <c r="K258" s="162"/>
      <c r="L258" s="162"/>
      <c r="M258" s="162"/>
      <c r="N258" s="162"/>
      <c r="O258" s="162"/>
    </row>
    <row r="259" spans="1:15" ht="15.75" customHeight="1">
      <c r="A259" s="169">
        <v>2040222</v>
      </c>
      <c r="B259" s="170" t="s">
        <v>359</v>
      </c>
      <c r="C259" s="174"/>
      <c r="D259" s="175"/>
      <c r="E259" s="173">
        <f t="shared" si="3"/>
        <v>0</v>
      </c>
      <c r="F259" s="162"/>
      <c r="G259" s="162"/>
      <c r="H259" s="162"/>
      <c r="I259" s="162"/>
      <c r="J259" s="162"/>
      <c r="K259" s="162"/>
      <c r="L259" s="162"/>
      <c r="M259" s="162"/>
      <c r="N259" s="162"/>
      <c r="O259" s="162"/>
    </row>
    <row r="260" spans="1:15" ht="15.75" customHeight="1">
      <c r="A260" s="169">
        <v>2040223</v>
      </c>
      <c r="B260" s="170" t="s">
        <v>360</v>
      </c>
      <c r="C260" s="174"/>
      <c r="D260" s="175"/>
      <c r="E260" s="173">
        <f t="shared" si="3"/>
        <v>0</v>
      </c>
      <c r="F260" s="162"/>
      <c r="G260" s="162"/>
      <c r="H260" s="162"/>
      <c r="I260" s="162"/>
      <c r="J260" s="162"/>
      <c r="K260" s="162"/>
      <c r="L260" s="162"/>
      <c r="M260" s="162"/>
      <c r="N260" s="162"/>
      <c r="O260" s="162"/>
    </row>
    <row r="261" spans="1:15" ht="15.75" customHeight="1">
      <c r="A261" s="169">
        <v>2040250</v>
      </c>
      <c r="B261" s="170" t="s">
        <v>221</v>
      </c>
      <c r="C261" s="174"/>
      <c r="D261" s="175"/>
      <c r="E261" s="173">
        <f aca="true" t="shared" si="4" ref="E261:E324">_xlfn.IFERROR(D261/C261,0)</f>
        <v>0</v>
      </c>
      <c r="F261" s="162"/>
      <c r="G261" s="162"/>
      <c r="H261" s="162"/>
      <c r="I261" s="162"/>
      <c r="J261" s="162"/>
      <c r="K261" s="162"/>
      <c r="L261" s="162"/>
      <c r="M261" s="162"/>
      <c r="N261" s="162"/>
      <c r="O261" s="162"/>
    </row>
    <row r="262" spans="1:15" ht="15.75" customHeight="1">
      <c r="A262" s="169">
        <v>2040299</v>
      </c>
      <c r="B262" s="170" t="s">
        <v>361</v>
      </c>
      <c r="C262" s="174">
        <v>700</v>
      </c>
      <c r="D262" s="175">
        <v>1594</v>
      </c>
      <c r="E262" s="173">
        <f t="shared" si="4"/>
        <v>2.277142857142857</v>
      </c>
      <c r="F262" s="162"/>
      <c r="G262" s="162"/>
      <c r="H262" s="162"/>
      <c r="I262" s="162"/>
      <c r="J262" s="162"/>
      <c r="K262" s="162"/>
      <c r="L262" s="162"/>
      <c r="M262" s="162"/>
      <c r="N262" s="162"/>
      <c r="O262" s="162"/>
    </row>
    <row r="263" spans="1:15" ht="15.75" customHeight="1">
      <c r="A263" s="169">
        <v>20403</v>
      </c>
      <c r="B263" s="170" t="s">
        <v>362</v>
      </c>
      <c r="C263" s="171">
        <f>SUM(C264,C265,C266,C267,C268,C269)</f>
        <v>0</v>
      </c>
      <c r="D263" s="171">
        <f>SUM(D264,D265,D266,D267,D268,D269)</f>
        <v>0</v>
      </c>
      <c r="E263" s="173">
        <f t="shared" si="4"/>
        <v>0</v>
      </c>
      <c r="F263" s="162"/>
      <c r="G263" s="162"/>
      <c r="H263" s="162"/>
      <c r="I263" s="162"/>
      <c r="J263" s="162"/>
      <c r="K263" s="162"/>
      <c r="L263" s="162"/>
      <c r="M263" s="162"/>
      <c r="N263" s="162"/>
      <c r="O263" s="162"/>
    </row>
    <row r="264" spans="1:15" ht="15.75" customHeight="1">
      <c r="A264" s="169">
        <v>2040301</v>
      </c>
      <c r="B264" s="170" t="s">
        <v>212</v>
      </c>
      <c r="C264" s="174"/>
      <c r="D264" s="174"/>
      <c r="E264" s="173">
        <f t="shared" si="4"/>
        <v>0</v>
      </c>
      <c r="F264" s="162"/>
      <c r="G264" s="162"/>
      <c r="H264" s="162"/>
      <c r="I264" s="162"/>
      <c r="J264" s="162"/>
      <c r="K264" s="162"/>
      <c r="L264" s="162"/>
      <c r="M264" s="162"/>
      <c r="N264" s="162"/>
      <c r="O264" s="162"/>
    </row>
    <row r="265" spans="1:15" ht="15.75" customHeight="1">
      <c r="A265" s="169">
        <v>2040302</v>
      </c>
      <c r="B265" s="170" t="s">
        <v>213</v>
      </c>
      <c r="C265" s="174"/>
      <c r="D265" s="175"/>
      <c r="E265" s="173">
        <f t="shared" si="4"/>
        <v>0</v>
      </c>
      <c r="F265" s="162"/>
      <c r="G265" s="162"/>
      <c r="H265" s="162"/>
      <c r="I265" s="162"/>
      <c r="J265" s="162"/>
      <c r="K265" s="162"/>
      <c r="L265" s="162"/>
      <c r="M265" s="162"/>
      <c r="N265" s="162"/>
      <c r="O265" s="162"/>
    </row>
    <row r="266" spans="1:15" ht="15.75" customHeight="1">
      <c r="A266" s="169">
        <v>2040303</v>
      </c>
      <c r="B266" s="170" t="s">
        <v>214</v>
      </c>
      <c r="C266" s="174"/>
      <c r="D266" s="175"/>
      <c r="E266" s="173">
        <f t="shared" si="4"/>
        <v>0</v>
      </c>
      <c r="F266" s="162"/>
      <c r="G266" s="162"/>
      <c r="H266" s="162"/>
      <c r="I266" s="162"/>
      <c r="J266" s="162"/>
      <c r="K266" s="162"/>
      <c r="L266" s="162"/>
      <c r="M266" s="162"/>
      <c r="N266" s="162"/>
      <c r="O266" s="162"/>
    </row>
    <row r="267" spans="1:15" ht="15.75" customHeight="1">
      <c r="A267" s="169">
        <v>2040304</v>
      </c>
      <c r="B267" s="170" t="s">
        <v>363</v>
      </c>
      <c r="C267" s="174"/>
      <c r="D267" s="175"/>
      <c r="E267" s="173">
        <f t="shared" si="4"/>
        <v>0</v>
      </c>
      <c r="F267" s="162"/>
      <c r="G267" s="162"/>
      <c r="H267" s="162"/>
      <c r="I267" s="162"/>
      <c r="J267" s="162"/>
      <c r="K267" s="162"/>
      <c r="L267" s="162"/>
      <c r="M267" s="162"/>
      <c r="N267" s="162"/>
      <c r="O267" s="162"/>
    </row>
    <row r="268" spans="1:15" ht="15.75" customHeight="1">
      <c r="A268" s="169">
        <v>2040350</v>
      </c>
      <c r="B268" s="170" t="s">
        <v>221</v>
      </c>
      <c r="C268" s="174"/>
      <c r="D268" s="175"/>
      <c r="E268" s="173">
        <f t="shared" si="4"/>
        <v>0</v>
      </c>
      <c r="F268" s="162"/>
      <c r="G268" s="162"/>
      <c r="H268" s="162"/>
      <c r="I268" s="162"/>
      <c r="J268" s="162"/>
      <c r="K268" s="162"/>
      <c r="L268" s="162"/>
      <c r="M268" s="162"/>
      <c r="N268" s="162"/>
      <c r="O268" s="162"/>
    </row>
    <row r="269" spans="1:15" ht="15.75" customHeight="1">
      <c r="A269" s="169">
        <v>2040399</v>
      </c>
      <c r="B269" s="170" t="s">
        <v>364</v>
      </c>
      <c r="C269" s="174"/>
      <c r="D269" s="175"/>
      <c r="E269" s="173">
        <f t="shared" si="4"/>
        <v>0</v>
      </c>
      <c r="F269" s="162"/>
      <c r="G269" s="162"/>
      <c r="H269" s="162"/>
      <c r="I269" s="162"/>
      <c r="J269" s="162"/>
      <c r="K269" s="162"/>
      <c r="L269" s="162"/>
      <c r="M269" s="162"/>
      <c r="N269" s="162"/>
      <c r="O269" s="162"/>
    </row>
    <row r="270" spans="1:15" ht="15.75" customHeight="1">
      <c r="A270" s="169">
        <v>20404</v>
      </c>
      <c r="B270" s="170" t="s">
        <v>365</v>
      </c>
      <c r="C270" s="171">
        <f>SUM(C271,C272,C273,C274,C275,C276,C277)</f>
        <v>467</v>
      </c>
      <c r="D270" s="171">
        <f>SUM(D271,D272,D273,D274,D275,D276,D277)</f>
        <v>686</v>
      </c>
      <c r="E270" s="173">
        <f t="shared" si="4"/>
        <v>1.468950749464668</v>
      </c>
      <c r="F270" s="162"/>
      <c r="G270" s="162"/>
      <c r="H270" s="162"/>
      <c r="I270" s="162"/>
      <c r="J270" s="162"/>
      <c r="K270" s="162"/>
      <c r="L270" s="162"/>
      <c r="M270" s="162"/>
      <c r="N270" s="162"/>
      <c r="O270" s="162"/>
    </row>
    <row r="271" spans="1:15" ht="15.75" customHeight="1">
      <c r="A271" s="169">
        <v>2040401</v>
      </c>
      <c r="B271" s="170" t="s">
        <v>212</v>
      </c>
      <c r="C271" s="174">
        <v>397</v>
      </c>
      <c r="D271" s="174">
        <v>563</v>
      </c>
      <c r="E271" s="173">
        <f t="shared" si="4"/>
        <v>1.4181360201511335</v>
      </c>
      <c r="F271" s="162"/>
      <c r="G271" s="162"/>
      <c r="H271" s="162"/>
      <c r="I271" s="162"/>
      <c r="J271" s="162"/>
      <c r="K271" s="162"/>
      <c r="L271" s="162"/>
      <c r="M271" s="162"/>
      <c r="N271" s="162"/>
      <c r="O271" s="162"/>
    </row>
    <row r="272" spans="1:15" ht="15.75" customHeight="1">
      <c r="A272" s="169">
        <v>2040402</v>
      </c>
      <c r="B272" s="170" t="s">
        <v>213</v>
      </c>
      <c r="C272" s="174">
        <v>59</v>
      </c>
      <c r="D272" s="175"/>
      <c r="E272" s="173">
        <f t="shared" si="4"/>
        <v>0</v>
      </c>
      <c r="F272" s="162"/>
      <c r="G272" s="162"/>
      <c r="H272" s="162"/>
      <c r="I272" s="162"/>
      <c r="J272" s="162"/>
      <c r="K272" s="162"/>
      <c r="L272" s="162"/>
      <c r="M272" s="162"/>
      <c r="N272" s="162"/>
      <c r="O272" s="162"/>
    </row>
    <row r="273" spans="1:15" ht="15.75" customHeight="1">
      <c r="A273" s="169">
        <v>2040403</v>
      </c>
      <c r="B273" s="170" t="s">
        <v>214</v>
      </c>
      <c r="C273" s="174"/>
      <c r="D273" s="175"/>
      <c r="E273" s="173">
        <f t="shared" si="4"/>
        <v>0</v>
      </c>
      <c r="F273" s="162"/>
      <c r="G273" s="162"/>
      <c r="H273" s="162"/>
      <c r="I273" s="162"/>
      <c r="J273" s="162"/>
      <c r="K273" s="162"/>
      <c r="L273" s="162"/>
      <c r="M273" s="162"/>
      <c r="N273" s="162"/>
      <c r="O273" s="162"/>
    </row>
    <row r="274" spans="1:15" ht="15.75" customHeight="1">
      <c r="A274" s="169">
        <v>2040409</v>
      </c>
      <c r="B274" s="170" t="s">
        <v>366</v>
      </c>
      <c r="C274" s="174"/>
      <c r="D274" s="175"/>
      <c r="E274" s="173">
        <f t="shared" si="4"/>
        <v>0</v>
      </c>
      <c r="F274" s="162"/>
      <c r="G274" s="162"/>
      <c r="H274" s="162"/>
      <c r="I274" s="162"/>
      <c r="J274" s="162"/>
      <c r="K274" s="162"/>
      <c r="L274" s="162"/>
      <c r="M274" s="162"/>
      <c r="N274" s="162"/>
      <c r="O274" s="162"/>
    </row>
    <row r="275" spans="1:15" ht="15.75" customHeight="1">
      <c r="A275" s="169">
        <v>2040410</v>
      </c>
      <c r="B275" s="170" t="s">
        <v>367</v>
      </c>
      <c r="C275" s="174"/>
      <c r="D275" s="175"/>
      <c r="E275" s="173">
        <f t="shared" si="4"/>
        <v>0</v>
      </c>
      <c r="F275" s="162"/>
      <c r="G275" s="162"/>
      <c r="H275" s="162"/>
      <c r="I275" s="162"/>
      <c r="J275" s="162"/>
      <c r="K275" s="162"/>
      <c r="L275" s="162"/>
      <c r="M275" s="162"/>
      <c r="N275" s="162"/>
      <c r="O275" s="162"/>
    </row>
    <row r="276" spans="1:15" ht="15.75" customHeight="1">
      <c r="A276" s="169">
        <v>2040450</v>
      </c>
      <c r="B276" s="170" t="s">
        <v>221</v>
      </c>
      <c r="C276" s="174"/>
      <c r="D276" s="175"/>
      <c r="E276" s="173">
        <f t="shared" si="4"/>
        <v>0</v>
      </c>
      <c r="F276" s="162"/>
      <c r="G276" s="162"/>
      <c r="H276" s="162"/>
      <c r="I276" s="162"/>
      <c r="J276" s="162"/>
      <c r="K276" s="162"/>
      <c r="L276" s="162"/>
      <c r="M276" s="162"/>
      <c r="N276" s="162"/>
      <c r="O276" s="162"/>
    </row>
    <row r="277" spans="1:15" ht="15.75" customHeight="1">
      <c r="A277" s="169">
        <v>2040499</v>
      </c>
      <c r="B277" s="170" t="s">
        <v>368</v>
      </c>
      <c r="C277" s="174">
        <v>11</v>
      </c>
      <c r="D277" s="175">
        <v>123</v>
      </c>
      <c r="E277" s="173">
        <f t="shared" si="4"/>
        <v>11.181818181818182</v>
      </c>
      <c r="F277" s="162"/>
      <c r="G277" s="162"/>
      <c r="H277" s="162"/>
      <c r="I277" s="162"/>
      <c r="J277" s="162"/>
      <c r="K277" s="162"/>
      <c r="L277" s="162"/>
      <c r="M277" s="162"/>
      <c r="N277" s="162"/>
      <c r="O277" s="162"/>
    </row>
    <row r="278" spans="1:15" ht="15.75" customHeight="1">
      <c r="A278" s="169">
        <v>20405</v>
      </c>
      <c r="B278" s="170" t="s">
        <v>369</v>
      </c>
      <c r="C278" s="171">
        <f>SUM(C279,C280,C281,C282,C283,C284,C285,C286)</f>
        <v>1117</v>
      </c>
      <c r="D278" s="171">
        <f>SUM(D279,D280,D281,D282,D283,D284,D285,D286)</f>
        <v>1573</v>
      </c>
      <c r="E278" s="173">
        <f t="shared" si="4"/>
        <v>1.4082363473589974</v>
      </c>
      <c r="F278" s="162"/>
      <c r="G278" s="162"/>
      <c r="H278" s="162"/>
      <c r="I278" s="162"/>
      <c r="J278" s="162"/>
      <c r="K278" s="162"/>
      <c r="L278" s="162"/>
      <c r="M278" s="162"/>
      <c r="N278" s="162"/>
      <c r="O278" s="162"/>
    </row>
    <row r="279" spans="1:15" ht="15.75" customHeight="1">
      <c r="A279" s="169">
        <v>2040501</v>
      </c>
      <c r="B279" s="170" t="s">
        <v>212</v>
      </c>
      <c r="C279" s="174">
        <v>949</v>
      </c>
      <c r="D279" s="174">
        <v>940</v>
      </c>
      <c r="E279" s="173">
        <f t="shared" si="4"/>
        <v>0.9905163329820864</v>
      </c>
      <c r="F279" s="162"/>
      <c r="G279" s="162"/>
      <c r="H279" s="162"/>
      <c r="I279" s="162"/>
      <c r="J279" s="162"/>
      <c r="K279" s="162"/>
      <c r="L279" s="162"/>
      <c r="M279" s="162"/>
      <c r="N279" s="162"/>
      <c r="O279" s="162"/>
    </row>
    <row r="280" spans="1:15" ht="15.75" customHeight="1">
      <c r="A280" s="169">
        <v>2040502</v>
      </c>
      <c r="B280" s="170" t="s">
        <v>213</v>
      </c>
      <c r="C280" s="174">
        <v>138</v>
      </c>
      <c r="D280" s="175">
        <v>360</v>
      </c>
      <c r="E280" s="173">
        <f t="shared" si="4"/>
        <v>2.608695652173913</v>
      </c>
      <c r="F280" s="162"/>
      <c r="G280" s="162"/>
      <c r="H280" s="162"/>
      <c r="I280" s="162"/>
      <c r="J280" s="162"/>
      <c r="K280" s="162"/>
      <c r="L280" s="162"/>
      <c r="M280" s="162"/>
      <c r="N280" s="162"/>
      <c r="O280" s="162"/>
    </row>
    <row r="281" spans="1:15" ht="15.75" customHeight="1">
      <c r="A281" s="169">
        <v>2040503</v>
      </c>
      <c r="B281" s="170" t="s">
        <v>214</v>
      </c>
      <c r="C281" s="174"/>
      <c r="D281" s="175"/>
      <c r="E281" s="173">
        <f t="shared" si="4"/>
        <v>0</v>
      </c>
      <c r="F281" s="162"/>
      <c r="G281" s="162"/>
      <c r="H281" s="162"/>
      <c r="I281" s="162"/>
      <c r="J281" s="162"/>
      <c r="K281" s="162"/>
      <c r="L281" s="162"/>
      <c r="M281" s="162"/>
      <c r="N281" s="162"/>
      <c r="O281" s="162"/>
    </row>
    <row r="282" spans="1:15" ht="15.75" customHeight="1">
      <c r="A282" s="169">
        <v>2040504</v>
      </c>
      <c r="B282" s="170" t="s">
        <v>370</v>
      </c>
      <c r="C282" s="174"/>
      <c r="D282" s="175"/>
      <c r="E282" s="173">
        <f t="shared" si="4"/>
        <v>0</v>
      </c>
      <c r="F282" s="162"/>
      <c r="G282" s="162"/>
      <c r="H282" s="162"/>
      <c r="I282" s="162"/>
      <c r="J282" s="162"/>
      <c r="K282" s="162"/>
      <c r="L282" s="162"/>
      <c r="M282" s="162"/>
      <c r="N282" s="162"/>
      <c r="O282" s="162"/>
    </row>
    <row r="283" spans="1:15" ht="15.75" customHeight="1">
      <c r="A283" s="169">
        <v>2040505</v>
      </c>
      <c r="B283" s="170" t="s">
        <v>371</v>
      </c>
      <c r="C283" s="174"/>
      <c r="D283" s="175"/>
      <c r="E283" s="173">
        <f t="shared" si="4"/>
        <v>0</v>
      </c>
      <c r="F283" s="162"/>
      <c r="G283" s="162"/>
      <c r="H283" s="162"/>
      <c r="I283" s="162"/>
      <c r="J283" s="162"/>
      <c r="K283" s="162"/>
      <c r="L283" s="162"/>
      <c r="M283" s="162"/>
      <c r="N283" s="162"/>
      <c r="O283" s="162"/>
    </row>
    <row r="284" spans="1:15" ht="15.75" customHeight="1">
      <c r="A284" s="169">
        <v>2040506</v>
      </c>
      <c r="B284" s="170" t="s">
        <v>372</v>
      </c>
      <c r="C284" s="174"/>
      <c r="D284" s="175"/>
      <c r="E284" s="173">
        <f t="shared" si="4"/>
        <v>0</v>
      </c>
      <c r="F284" s="162"/>
      <c r="G284" s="162"/>
      <c r="H284" s="162"/>
      <c r="I284" s="162"/>
      <c r="J284" s="162"/>
      <c r="K284" s="162"/>
      <c r="L284" s="162"/>
      <c r="M284" s="162"/>
      <c r="N284" s="162"/>
      <c r="O284" s="162"/>
    </row>
    <row r="285" spans="1:15" ht="15.75" customHeight="1">
      <c r="A285" s="169">
        <v>2040550</v>
      </c>
      <c r="B285" s="170" t="s">
        <v>221</v>
      </c>
      <c r="C285" s="174"/>
      <c r="D285" s="175"/>
      <c r="E285" s="173">
        <f t="shared" si="4"/>
        <v>0</v>
      </c>
      <c r="F285" s="162"/>
      <c r="G285" s="162"/>
      <c r="H285" s="162"/>
      <c r="I285" s="162"/>
      <c r="J285" s="162"/>
      <c r="K285" s="162"/>
      <c r="L285" s="162"/>
      <c r="M285" s="162"/>
      <c r="N285" s="162"/>
      <c r="O285" s="162"/>
    </row>
    <row r="286" spans="1:15" ht="15.75" customHeight="1">
      <c r="A286" s="169">
        <v>2040599</v>
      </c>
      <c r="B286" s="170" t="s">
        <v>373</v>
      </c>
      <c r="C286" s="174">
        <v>30</v>
      </c>
      <c r="D286" s="175">
        <v>273</v>
      </c>
      <c r="E286" s="173">
        <f t="shared" si="4"/>
        <v>9.1</v>
      </c>
      <c r="F286" s="162"/>
      <c r="G286" s="162"/>
      <c r="H286" s="162"/>
      <c r="I286" s="162"/>
      <c r="J286" s="162"/>
      <c r="K286" s="162"/>
      <c r="L286" s="162"/>
      <c r="M286" s="162"/>
      <c r="N286" s="162"/>
      <c r="O286" s="162"/>
    </row>
    <row r="287" spans="1:15" ht="15.75" customHeight="1">
      <c r="A287" s="169">
        <v>20406</v>
      </c>
      <c r="B287" s="170" t="s">
        <v>374</v>
      </c>
      <c r="C287" s="171">
        <f>SUM(C288,C289,C290,C291,C292,C293,C294,C295,C296,C297,C298,C299,C300)</f>
        <v>441</v>
      </c>
      <c r="D287" s="171">
        <f>SUM(D288,D289,D290,D291,D292,D293,D294,D295,D296,D297,D298,D299,D300)</f>
        <v>450</v>
      </c>
      <c r="E287" s="173">
        <f t="shared" si="4"/>
        <v>1.0204081632653061</v>
      </c>
      <c r="F287" s="162"/>
      <c r="G287" s="162"/>
      <c r="H287" s="162"/>
      <c r="I287" s="162"/>
      <c r="J287" s="162"/>
      <c r="K287" s="162"/>
      <c r="L287" s="162"/>
      <c r="M287" s="162"/>
      <c r="N287" s="162"/>
      <c r="O287" s="162"/>
    </row>
    <row r="288" spans="1:15" ht="15.75" customHeight="1">
      <c r="A288" s="169">
        <v>2040601</v>
      </c>
      <c r="B288" s="170" t="s">
        <v>212</v>
      </c>
      <c r="C288" s="174">
        <v>441</v>
      </c>
      <c r="D288" s="174">
        <v>450</v>
      </c>
      <c r="E288" s="173">
        <f t="shared" si="4"/>
        <v>1.0204081632653061</v>
      </c>
      <c r="F288" s="162"/>
      <c r="G288" s="162"/>
      <c r="H288" s="162"/>
      <c r="I288" s="162"/>
      <c r="J288" s="162"/>
      <c r="K288" s="162"/>
      <c r="L288" s="162"/>
      <c r="M288" s="162"/>
      <c r="N288" s="162"/>
      <c r="O288" s="162"/>
    </row>
    <row r="289" spans="1:15" ht="15.75" customHeight="1">
      <c r="A289" s="169">
        <v>2040602</v>
      </c>
      <c r="B289" s="170" t="s">
        <v>213</v>
      </c>
      <c r="C289" s="174"/>
      <c r="D289" s="175"/>
      <c r="E289" s="173">
        <f t="shared" si="4"/>
        <v>0</v>
      </c>
      <c r="F289" s="162"/>
      <c r="G289" s="162"/>
      <c r="H289" s="162"/>
      <c r="I289" s="162"/>
      <c r="J289" s="162"/>
      <c r="K289" s="162"/>
      <c r="L289" s="162"/>
      <c r="M289" s="162"/>
      <c r="N289" s="162"/>
      <c r="O289" s="162"/>
    </row>
    <row r="290" spans="1:15" ht="15.75" customHeight="1">
      <c r="A290" s="169">
        <v>2040603</v>
      </c>
      <c r="B290" s="170" t="s">
        <v>214</v>
      </c>
      <c r="C290" s="174"/>
      <c r="D290" s="175"/>
      <c r="E290" s="173">
        <f t="shared" si="4"/>
        <v>0</v>
      </c>
      <c r="F290" s="162"/>
      <c r="G290" s="162"/>
      <c r="H290" s="162"/>
      <c r="I290" s="162"/>
      <c r="J290" s="162"/>
      <c r="K290" s="162"/>
      <c r="L290" s="162"/>
      <c r="M290" s="162"/>
      <c r="N290" s="162"/>
      <c r="O290" s="162"/>
    </row>
    <row r="291" spans="1:15" ht="15.75" customHeight="1">
      <c r="A291" s="169">
        <v>2040604</v>
      </c>
      <c r="B291" s="170" t="s">
        <v>375</v>
      </c>
      <c r="C291" s="174"/>
      <c r="D291" s="175"/>
      <c r="E291" s="173">
        <f t="shared" si="4"/>
        <v>0</v>
      </c>
      <c r="F291" s="162"/>
      <c r="G291" s="162"/>
      <c r="H291" s="162"/>
      <c r="I291" s="162"/>
      <c r="J291" s="162"/>
      <c r="K291" s="162"/>
      <c r="L291" s="162"/>
      <c r="M291" s="162"/>
      <c r="N291" s="162"/>
      <c r="O291" s="162"/>
    </row>
    <row r="292" spans="1:15" ht="15.75" customHeight="1">
      <c r="A292" s="169">
        <v>2040605</v>
      </c>
      <c r="B292" s="170" t="s">
        <v>376</v>
      </c>
      <c r="C292" s="174"/>
      <c r="D292" s="175"/>
      <c r="E292" s="173">
        <f t="shared" si="4"/>
        <v>0</v>
      </c>
      <c r="F292" s="162"/>
      <c r="G292" s="162"/>
      <c r="H292" s="162"/>
      <c r="I292" s="162"/>
      <c r="J292" s="162"/>
      <c r="K292" s="162"/>
      <c r="L292" s="162"/>
      <c r="M292" s="162"/>
      <c r="N292" s="162"/>
      <c r="O292" s="162"/>
    </row>
    <row r="293" spans="1:15" ht="15.75" customHeight="1">
      <c r="A293" s="169">
        <v>2040606</v>
      </c>
      <c r="B293" s="170" t="s">
        <v>377</v>
      </c>
      <c r="C293" s="174"/>
      <c r="D293" s="175"/>
      <c r="E293" s="173">
        <f t="shared" si="4"/>
        <v>0</v>
      </c>
      <c r="F293" s="162"/>
      <c r="G293" s="162"/>
      <c r="H293" s="162"/>
      <c r="I293" s="162"/>
      <c r="J293" s="162"/>
      <c r="K293" s="162"/>
      <c r="L293" s="162"/>
      <c r="M293" s="162"/>
      <c r="N293" s="162"/>
      <c r="O293" s="162"/>
    </row>
    <row r="294" spans="1:15" ht="15.75" customHeight="1">
      <c r="A294" s="169">
        <v>2040607</v>
      </c>
      <c r="B294" s="170" t="s">
        <v>378</v>
      </c>
      <c r="C294" s="174"/>
      <c r="D294" s="175"/>
      <c r="E294" s="173">
        <f t="shared" si="4"/>
        <v>0</v>
      </c>
      <c r="F294" s="162"/>
      <c r="G294" s="162"/>
      <c r="H294" s="162"/>
      <c r="I294" s="162"/>
      <c r="J294" s="162"/>
      <c r="K294" s="162"/>
      <c r="L294" s="162"/>
      <c r="M294" s="162"/>
      <c r="N294" s="162"/>
      <c r="O294" s="162"/>
    </row>
    <row r="295" spans="1:15" ht="15.75" customHeight="1">
      <c r="A295" s="169">
        <v>2040608</v>
      </c>
      <c r="B295" s="170" t="s">
        <v>379</v>
      </c>
      <c r="C295" s="174"/>
      <c r="D295" s="175"/>
      <c r="E295" s="173">
        <f t="shared" si="4"/>
        <v>0</v>
      </c>
      <c r="F295" s="162"/>
      <c r="G295" s="162"/>
      <c r="H295" s="162"/>
      <c r="I295" s="162"/>
      <c r="J295" s="162"/>
      <c r="K295" s="162"/>
      <c r="L295" s="162"/>
      <c r="M295" s="162"/>
      <c r="N295" s="162"/>
      <c r="O295" s="162"/>
    </row>
    <row r="296" spans="1:15" ht="15.75" customHeight="1">
      <c r="A296" s="169">
        <v>2040610</v>
      </c>
      <c r="B296" s="170" t="s">
        <v>380</v>
      </c>
      <c r="C296" s="174"/>
      <c r="D296" s="175"/>
      <c r="E296" s="173">
        <f t="shared" si="4"/>
        <v>0</v>
      </c>
      <c r="F296" s="162"/>
      <c r="G296" s="162"/>
      <c r="H296" s="162"/>
      <c r="I296" s="162"/>
      <c r="J296" s="162"/>
      <c r="K296" s="162"/>
      <c r="L296" s="162"/>
      <c r="M296" s="162"/>
      <c r="N296" s="162"/>
      <c r="O296" s="162"/>
    </row>
    <row r="297" spans="1:15" ht="15.75" customHeight="1">
      <c r="A297" s="169">
        <v>2040612</v>
      </c>
      <c r="B297" s="170" t="s">
        <v>381</v>
      </c>
      <c r="C297" s="174"/>
      <c r="D297" s="175"/>
      <c r="E297" s="173">
        <f t="shared" si="4"/>
        <v>0</v>
      </c>
      <c r="F297" s="162"/>
      <c r="G297" s="162"/>
      <c r="H297" s="162"/>
      <c r="I297" s="162"/>
      <c r="J297" s="162"/>
      <c r="K297" s="162"/>
      <c r="L297" s="162"/>
      <c r="M297" s="162"/>
      <c r="N297" s="162"/>
      <c r="O297" s="162"/>
    </row>
    <row r="298" spans="1:15" ht="15.75" customHeight="1">
      <c r="A298" s="169">
        <v>2040613</v>
      </c>
      <c r="B298" s="170" t="s">
        <v>253</v>
      </c>
      <c r="C298" s="174"/>
      <c r="D298" s="175"/>
      <c r="E298" s="173">
        <f t="shared" si="4"/>
        <v>0</v>
      </c>
      <c r="F298" s="162"/>
      <c r="G298" s="162"/>
      <c r="H298" s="162"/>
      <c r="I298" s="162"/>
      <c r="J298" s="162"/>
      <c r="K298" s="162"/>
      <c r="L298" s="162"/>
      <c r="M298" s="162"/>
      <c r="N298" s="162"/>
      <c r="O298" s="162"/>
    </row>
    <row r="299" spans="1:15" ht="15.75" customHeight="1">
      <c r="A299" s="169">
        <v>2040650</v>
      </c>
      <c r="B299" s="170" t="s">
        <v>221</v>
      </c>
      <c r="C299" s="174"/>
      <c r="D299" s="175"/>
      <c r="E299" s="173">
        <f t="shared" si="4"/>
        <v>0</v>
      </c>
      <c r="F299" s="162"/>
      <c r="G299" s="162"/>
      <c r="H299" s="162"/>
      <c r="I299" s="162"/>
      <c r="J299" s="162"/>
      <c r="K299" s="162"/>
      <c r="L299" s="162"/>
      <c r="M299" s="162"/>
      <c r="N299" s="162"/>
      <c r="O299" s="162"/>
    </row>
    <row r="300" spans="1:15" ht="15.75" customHeight="1">
      <c r="A300" s="169">
        <v>2040699</v>
      </c>
      <c r="B300" s="170" t="s">
        <v>382</v>
      </c>
      <c r="C300" s="174"/>
      <c r="D300" s="175"/>
      <c r="E300" s="173">
        <f t="shared" si="4"/>
        <v>0</v>
      </c>
      <c r="F300" s="162"/>
      <c r="G300" s="162"/>
      <c r="H300" s="162"/>
      <c r="I300" s="162"/>
      <c r="J300" s="162"/>
      <c r="K300" s="162"/>
      <c r="L300" s="162"/>
      <c r="M300" s="162"/>
      <c r="N300" s="162"/>
      <c r="O300" s="162"/>
    </row>
    <row r="301" spans="1:15" ht="15.75" customHeight="1">
      <c r="A301" s="169">
        <v>20407</v>
      </c>
      <c r="B301" s="170" t="s">
        <v>383</v>
      </c>
      <c r="C301" s="171">
        <f>SUM(C302,C303,C304,C305,C306,C307,C308,C309,C310)</f>
        <v>0</v>
      </c>
      <c r="D301" s="171">
        <f>SUM(D302,D303,D304,D305,D306,D307,D308,D309,D310)</f>
        <v>0</v>
      </c>
      <c r="E301" s="173">
        <f t="shared" si="4"/>
        <v>0</v>
      </c>
      <c r="F301" s="162"/>
      <c r="G301" s="162"/>
      <c r="H301" s="162"/>
      <c r="I301" s="162"/>
      <c r="J301" s="162"/>
      <c r="K301" s="162"/>
      <c r="L301" s="162"/>
      <c r="M301" s="162"/>
      <c r="N301" s="162"/>
      <c r="O301" s="162"/>
    </row>
    <row r="302" spans="1:15" ht="15.75" customHeight="1">
      <c r="A302" s="169">
        <v>2040701</v>
      </c>
      <c r="B302" s="170" t="s">
        <v>212</v>
      </c>
      <c r="C302" s="174"/>
      <c r="D302" s="174"/>
      <c r="E302" s="173">
        <f t="shared" si="4"/>
        <v>0</v>
      </c>
      <c r="F302" s="162"/>
      <c r="G302" s="162"/>
      <c r="H302" s="162"/>
      <c r="I302" s="162"/>
      <c r="J302" s="162"/>
      <c r="K302" s="162"/>
      <c r="L302" s="162"/>
      <c r="M302" s="162"/>
      <c r="N302" s="162"/>
      <c r="O302" s="162"/>
    </row>
    <row r="303" spans="1:15" ht="15.75" customHeight="1">
      <c r="A303" s="169">
        <v>2040702</v>
      </c>
      <c r="B303" s="170" t="s">
        <v>213</v>
      </c>
      <c r="C303" s="174"/>
      <c r="D303" s="175"/>
      <c r="E303" s="173">
        <f t="shared" si="4"/>
        <v>0</v>
      </c>
      <c r="F303" s="162"/>
      <c r="G303" s="162"/>
      <c r="H303" s="162"/>
      <c r="I303" s="162"/>
      <c r="J303" s="162"/>
      <c r="K303" s="162"/>
      <c r="L303" s="162"/>
      <c r="M303" s="162"/>
      <c r="N303" s="162"/>
      <c r="O303" s="162"/>
    </row>
    <row r="304" spans="1:15" ht="15.75" customHeight="1">
      <c r="A304" s="169">
        <v>2040703</v>
      </c>
      <c r="B304" s="170" t="s">
        <v>214</v>
      </c>
      <c r="C304" s="174"/>
      <c r="D304" s="175"/>
      <c r="E304" s="173">
        <f t="shared" si="4"/>
        <v>0</v>
      </c>
      <c r="F304" s="162"/>
      <c r="G304" s="162"/>
      <c r="H304" s="162"/>
      <c r="I304" s="162"/>
      <c r="J304" s="162"/>
      <c r="K304" s="162"/>
      <c r="L304" s="162"/>
      <c r="M304" s="162"/>
      <c r="N304" s="162"/>
      <c r="O304" s="162"/>
    </row>
    <row r="305" spans="1:15" ht="15.75" customHeight="1">
      <c r="A305" s="169">
        <v>2040704</v>
      </c>
      <c r="B305" s="170" t="s">
        <v>384</v>
      </c>
      <c r="C305" s="174"/>
      <c r="D305" s="175"/>
      <c r="E305" s="173">
        <f t="shared" si="4"/>
        <v>0</v>
      </c>
      <c r="F305" s="162"/>
      <c r="G305" s="162"/>
      <c r="H305" s="162"/>
      <c r="I305" s="162"/>
      <c r="J305" s="162"/>
      <c r="K305" s="162"/>
      <c r="L305" s="162"/>
      <c r="M305" s="162"/>
      <c r="N305" s="162"/>
      <c r="O305" s="162"/>
    </row>
    <row r="306" spans="1:15" ht="15.75" customHeight="1">
      <c r="A306" s="169">
        <v>2040705</v>
      </c>
      <c r="B306" s="170" t="s">
        <v>385</v>
      </c>
      <c r="C306" s="174"/>
      <c r="D306" s="175"/>
      <c r="E306" s="173">
        <f t="shared" si="4"/>
        <v>0</v>
      </c>
      <c r="F306" s="162"/>
      <c r="G306" s="162"/>
      <c r="H306" s="162"/>
      <c r="I306" s="162"/>
      <c r="J306" s="162"/>
      <c r="K306" s="162"/>
      <c r="L306" s="162"/>
      <c r="M306" s="162"/>
      <c r="N306" s="162"/>
      <c r="O306" s="162"/>
    </row>
    <row r="307" spans="1:15" ht="15.75" customHeight="1">
      <c r="A307" s="169">
        <v>2040706</v>
      </c>
      <c r="B307" s="170" t="s">
        <v>386</v>
      </c>
      <c r="C307" s="174"/>
      <c r="D307" s="175"/>
      <c r="E307" s="173">
        <f t="shared" si="4"/>
        <v>0</v>
      </c>
      <c r="F307" s="162"/>
      <c r="G307" s="162"/>
      <c r="H307" s="162"/>
      <c r="I307" s="162"/>
      <c r="J307" s="162"/>
      <c r="K307" s="162"/>
      <c r="L307" s="162"/>
      <c r="M307" s="162"/>
      <c r="N307" s="162"/>
      <c r="O307" s="162"/>
    </row>
    <row r="308" spans="1:15" ht="15.75" customHeight="1">
      <c r="A308" s="169">
        <v>2040707</v>
      </c>
      <c r="B308" s="170" t="s">
        <v>253</v>
      </c>
      <c r="C308" s="174"/>
      <c r="D308" s="175"/>
      <c r="E308" s="173">
        <f t="shared" si="4"/>
        <v>0</v>
      </c>
      <c r="F308" s="162"/>
      <c r="G308" s="162"/>
      <c r="H308" s="162"/>
      <c r="I308" s="162"/>
      <c r="J308" s="162"/>
      <c r="K308" s="162"/>
      <c r="L308" s="162"/>
      <c r="M308" s="162"/>
      <c r="N308" s="162"/>
      <c r="O308" s="162"/>
    </row>
    <row r="309" spans="1:15" ht="15.75" customHeight="1">
      <c r="A309" s="169">
        <v>2040750</v>
      </c>
      <c r="B309" s="170" t="s">
        <v>221</v>
      </c>
      <c r="C309" s="174"/>
      <c r="D309" s="175"/>
      <c r="E309" s="173">
        <f t="shared" si="4"/>
        <v>0</v>
      </c>
      <c r="F309" s="162"/>
      <c r="G309" s="162"/>
      <c r="H309" s="162"/>
      <c r="I309" s="162"/>
      <c r="J309" s="162"/>
      <c r="K309" s="162"/>
      <c r="L309" s="162"/>
      <c r="M309" s="162"/>
      <c r="N309" s="162"/>
      <c r="O309" s="162"/>
    </row>
    <row r="310" spans="1:15" ht="15.75" customHeight="1">
      <c r="A310" s="169">
        <v>2040799</v>
      </c>
      <c r="B310" s="170" t="s">
        <v>387</v>
      </c>
      <c r="C310" s="174"/>
      <c r="D310" s="175"/>
      <c r="E310" s="173">
        <f t="shared" si="4"/>
        <v>0</v>
      </c>
      <c r="F310" s="162"/>
      <c r="G310" s="162"/>
      <c r="H310" s="162"/>
      <c r="I310" s="162"/>
      <c r="J310" s="162"/>
      <c r="K310" s="162"/>
      <c r="L310" s="162"/>
      <c r="M310" s="162"/>
      <c r="N310" s="162"/>
      <c r="O310" s="162"/>
    </row>
    <row r="311" spans="1:15" ht="15.75" customHeight="1">
      <c r="A311" s="169">
        <v>20408</v>
      </c>
      <c r="B311" s="170" t="s">
        <v>388</v>
      </c>
      <c r="C311" s="171">
        <f>SUM(C312,C313,C314,C315,C316,C317,C318,C319,C320)</f>
        <v>0</v>
      </c>
      <c r="D311" s="171">
        <f>SUM(D312,D313,D314,D315,D316,D317,D318,D319,D320)</f>
        <v>0</v>
      </c>
      <c r="E311" s="173">
        <f t="shared" si="4"/>
        <v>0</v>
      </c>
      <c r="F311" s="162"/>
      <c r="G311" s="162"/>
      <c r="H311" s="162"/>
      <c r="I311" s="162"/>
      <c r="J311" s="162"/>
      <c r="K311" s="162"/>
      <c r="L311" s="162"/>
      <c r="M311" s="162"/>
      <c r="N311" s="162"/>
      <c r="O311" s="162"/>
    </row>
    <row r="312" spans="1:15" ht="15.75" customHeight="1">
      <c r="A312" s="169">
        <v>2040801</v>
      </c>
      <c r="B312" s="170" t="s">
        <v>212</v>
      </c>
      <c r="C312" s="174"/>
      <c r="D312" s="174"/>
      <c r="E312" s="173">
        <f t="shared" si="4"/>
        <v>0</v>
      </c>
      <c r="F312" s="162"/>
      <c r="G312" s="162"/>
      <c r="H312" s="162"/>
      <c r="I312" s="162"/>
      <c r="J312" s="162"/>
      <c r="K312" s="162"/>
      <c r="L312" s="162"/>
      <c r="M312" s="162"/>
      <c r="N312" s="162"/>
      <c r="O312" s="162"/>
    </row>
    <row r="313" spans="1:15" ht="15.75" customHeight="1">
      <c r="A313" s="169">
        <v>2040802</v>
      </c>
      <c r="B313" s="170" t="s">
        <v>213</v>
      </c>
      <c r="C313" s="174"/>
      <c r="D313" s="175"/>
      <c r="E313" s="173">
        <f t="shared" si="4"/>
        <v>0</v>
      </c>
      <c r="F313" s="162"/>
      <c r="G313" s="162"/>
      <c r="H313" s="162"/>
      <c r="I313" s="162"/>
      <c r="J313" s="162"/>
      <c r="K313" s="162"/>
      <c r="L313" s="162"/>
      <c r="M313" s="162"/>
      <c r="N313" s="162"/>
      <c r="O313" s="162"/>
    </row>
    <row r="314" spans="1:15" ht="15.75" customHeight="1">
      <c r="A314" s="169">
        <v>2040803</v>
      </c>
      <c r="B314" s="170" t="s">
        <v>214</v>
      </c>
      <c r="C314" s="174"/>
      <c r="D314" s="175"/>
      <c r="E314" s="173">
        <f t="shared" si="4"/>
        <v>0</v>
      </c>
      <c r="F314" s="162"/>
      <c r="G314" s="162"/>
      <c r="H314" s="162"/>
      <c r="I314" s="162"/>
      <c r="J314" s="162"/>
      <c r="K314" s="162"/>
      <c r="L314" s="162"/>
      <c r="M314" s="162"/>
      <c r="N314" s="162"/>
      <c r="O314" s="162"/>
    </row>
    <row r="315" spans="1:15" ht="15.75" customHeight="1">
      <c r="A315" s="169">
        <v>2040804</v>
      </c>
      <c r="B315" s="170" t="s">
        <v>389</v>
      </c>
      <c r="C315" s="174"/>
      <c r="D315" s="175"/>
      <c r="E315" s="173">
        <f t="shared" si="4"/>
        <v>0</v>
      </c>
      <c r="F315" s="162"/>
      <c r="G315" s="162"/>
      <c r="H315" s="162"/>
      <c r="I315" s="162"/>
      <c r="J315" s="162"/>
      <c r="K315" s="162"/>
      <c r="L315" s="162"/>
      <c r="M315" s="162"/>
      <c r="N315" s="162"/>
      <c r="O315" s="162"/>
    </row>
    <row r="316" spans="1:15" ht="15.75" customHeight="1">
      <c r="A316" s="169">
        <v>2040805</v>
      </c>
      <c r="B316" s="170" t="s">
        <v>390</v>
      </c>
      <c r="C316" s="174"/>
      <c r="D316" s="175"/>
      <c r="E316" s="173">
        <f t="shared" si="4"/>
        <v>0</v>
      </c>
      <c r="F316" s="162"/>
      <c r="G316" s="162"/>
      <c r="H316" s="162"/>
      <c r="I316" s="162"/>
      <c r="J316" s="162"/>
      <c r="K316" s="162"/>
      <c r="L316" s="162"/>
      <c r="M316" s="162"/>
      <c r="N316" s="162"/>
      <c r="O316" s="162"/>
    </row>
    <row r="317" spans="1:15" ht="15.75" customHeight="1">
      <c r="A317" s="169">
        <v>2040806</v>
      </c>
      <c r="B317" s="170" t="s">
        <v>391</v>
      </c>
      <c r="C317" s="174"/>
      <c r="D317" s="175"/>
      <c r="E317" s="173">
        <f t="shared" si="4"/>
        <v>0</v>
      </c>
      <c r="F317" s="162"/>
      <c r="G317" s="162"/>
      <c r="H317" s="162"/>
      <c r="I317" s="162"/>
      <c r="J317" s="162"/>
      <c r="K317" s="162"/>
      <c r="L317" s="162"/>
      <c r="M317" s="162"/>
      <c r="N317" s="162"/>
      <c r="O317" s="162"/>
    </row>
    <row r="318" spans="1:15" ht="15.75" customHeight="1">
      <c r="A318" s="169">
        <v>2040807</v>
      </c>
      <c r="B318" s="170" t="s">
        <v>253</v>
      </c>
      <c r="C318" s="174"/>
      <c r="D318" s="175"/>
      <c r="E318" s="173">
        <f t="shared" si="4"/>
        <v>0</v>
      </c>
      <c r="F318" s="162"/>
      <c r="G318" s="162"/>
      <c r="H318" s="162"/>
      <c r="I318" s="162"/>
      <c r="J318" s="162"/>
      <c r="K318" s="162"/>
      <c r="L318" s="162"/>
      <c r="M318" s="162"/>
      <c r="N318" s="162"/>
      <c r="O318" s="162"/>
    </row>
    <row r="319" spans="1:15" ht="15.75" customHeight="1">
      <c r="A319" s="169">
        <v>2040850</v>
      </c>
      <c r="B319" s="170" t="s">
        <v>221</v>
      </c>
      <c r="C319" s="174"/>
      <c r="D319" s="175"/>
      <c r="E319" s="173">
        <f t="shared" si="4"/>
        <v>0</v>
      </c>
      <c r="F319" s="162"/>
      <c r="G319" s="162"/>
      <c r="H319" s="162"/>
      <c r="I319" s="162"/>
      <c r="J319" s="162"/>
      <c r="K319" s="162"/>
      <c r="L319" s="162"/>
      <c r="M319" s="162"/>
      <c r="N319" s="162"/>
      <c r="O319" s="162"/>
    </row>
    <row r="320" spans="1:15" ht="15.75" customHeight="1">
      <c r="A320" s="169">
        <v>2040899</v>
      </c>
      <c r="B320" s="170" t="s">
        <v>392</v>
      </c>
      <c r="C320" s="174"/>
      <c r="D320" s="175"/>
      <c r="E320" s="173">
        <f t="shared" si="4"/>
        <v>0</v>
      </c>
      <c r="F320" s="162"/>
      <c r="G320" s="162"/>
      <c r="H320" s="162"/>
      <c r="I320" s="162"/>
      <c r="J320" s="162"/>
      <c r="K320" s="162"/>
      <c r="L320" s="162"/>
      <c r="M320" s="162"/>
      <c r="N320" s="162"/>
      <c r="O320" s="162"/>
    </row>
    <row r="321" spans="1:15" ht="15.75" customHeight="1">
      <c r="A321" s="169">
        <v>20409</v>
      </c>
      <c r="B321" s="170" t="s">
        <v>393</v>
      </c>
      <c r="C321" s="171">
        <f>SUM(C322,C323,C324,C325,C326,C327,C328)</f>
        <v>0</v>
      </c>
      <c r="D321" s="171">
        <f>SUM(D322,D323,D324,D325,D326,D327,D328)</f>
        <v>0</v>
      </c>
      <c r="E321" s="173">
        <f t="shared" si="4"/>
        <v>0</v>
      </c>
      <c r="F321" s="162"/>
      <c r="G321" s="162"/>
      <c r="H321" s="162"/>
      <c r="I321" s="162"/>
      <c r="J321" s="162"/>
      <c r="K321" s="162"/>
      <c r="L321" s="162"/>
      <c r="M321" s="162"/>
      <c r="N321" s="162"/>
      <c r="O321" s="162"/>
    </row>
    <row r="322" spans="1:15" ht="15.75" customHeight="1">
      <c r="A322" s="169">
        <v>2040901</v>
      </c>
      <c r="B322" s="170" t="s">
        <v>212</v>
      </c>
      <c r="C322" s="174"/>
      <c r="D322" s="174"/>
      <c r="E322" s="173">
        <f t="shared" si="4"/>
        <v>0</v>
      </c>
      <c r="F322" s="162"/>
      <c r="G322" s="162"/>
      <c r="H322" s="162"/>
      <c r="I322" s="162"/>
      <c r="J322" s="162"/>
      <c r="K322" s="162"/>
      <c r="L322" s="162"/>
      <c r="M322" s="162"/>
      <c r="N322" s="162"/>
      <c r="O322" s="162"/>
    </row>
    <row r="323" spans="1:15" ht="15.75" customHeight="1">
      <c r="A323" s="169">
        <v>2040902</v>
      </c>
      <c r="B323" s="170" t="s">
        <v>213</v>
      </c>
      <c r="C323" s="174"/>
      <c r="D323" s="175"/>
      <c r="E323" s="173">
        <f t="shared" si="4"/>
        <v>0</v>
      </c>
      <c r="F323" s="162"/>
      <c r="G323" s="162"/>
      <c r="H323" s="162"/>
      <c r="I323" s="162"/>
      <c r="J323" s="162"/>
      <c r="K323" s="162"/>
      <c r="L323" s="162"/>
      <c r="M323" s="162"/>
      <c r="N323" s="162"/>
      <c r="O323" s="162"/>
    </row>
    <row r="324" spans="1:15" ht="15.75" customHeight="1">
      <c r="A324" s="169">
        <v>2040903</v>
      </c>
      <c r="B324" s="170" t="s">
        <v>214</v>
      </c>
      <c r="C324" s="174"/>
      <c r="D324" s="175"/>
      <c r="E324" s="173">
        <f t="shared" si="4"/>
        <v>0</v>
      </c>
      <c r="F324" s="162"/>
      <c r="G324" s="162"/>
      <c r="H324" s="162"/>
      <c r="I324" s="162"/>
      <c r="J324" s="162"/>
      <c r="K324" s="162"/>
      <c r="L324" s="162"/>
      <c r="M324" s="162"/>
      <c r="N324" s="162"/>
      <c r="O324" s="162"/>
    </row>
    <row r="325" spans="1:15" ht="15.75" customHeight="1">
      <c r="A325" s="169">
        <v>2040904</v>
      </c>
      <c r="B325" s="170" t="s">
        <v>394</v>
      </c>
      <c r="C325" s="174"/>
      <c r="D325" s="175"/>
      <c r="E325" s="173">
        <f aca="true" t="shared" si="5" ref="E325:E388">_xlfn.IFERROR(D325/C325,0)</f>
        <v>0</v>
      </c>
      <c r="F325" s="162"/>
      <c r="G325" s="162"/>
      <c r="H325" s="162"/>
      <c r="I325" s="162"/>
      <c r="J325" s="162"/>
      <c r="K325" s="162"/>
      <c r="L325" s="162"/>
      <c r="M325" s="162"/>
      <c r="N325" s="162"/>
      <c r="O325" s="162"/>
    </row>
    <row r="326" spans="1:15" ht="15.75" customHeight="1">
      <c r="A326" s="169">
        <v>2040905</v>
      </c>
      <c r="B326" s="170" t="s">
        <v>395</v>
      </c>
      <c r="C326" s="174"/>
      <c r="D326" s="175"/>
      <c r="E326" s="173">
        <f t="shared" si="5"/>
        <v>0</v>
      </c>
      <c r="F326" s="162"/>
      <c r="G326" s="162"/>
      <c r="H326" s="162"/>
      <c r="I326" s="162"/>
      <c r="J326" s="162"/>
      <c r="K326" s="162"/>
      <c r="L326" s="162"/>
      <c r="M326" s="162"/>
      <c r="N326" s="162"/>
      <c r="O326" s="162"/>
    </row>
    <row r="327" spans="1:15" ht="15.75" customHeight="1">
      <c r="A327" s="169">
        <v>2040950</v>
      </c>
      <c r="B327" s="170" t="s">
        <v>221</v>
      </c>
      <c r="C327" s="174"/>
      <c r="D327" s="175"/>
      <c r="E327" s="173">
        <f t="shared" si="5"/>
        <v>0</v>
      </c>
      <c r="F327" s="162"/>
      <c r="G327" s="162"/>
      <c r="H327" s="162"/>
      <c r="I327" s="162"/>
      <c r="J327" s="162"/>
      <c r="K327" s="162"/>
      <c r="L327" s="162"/>
      <c r="M327" s="162"/>
      <c r="N327" s="162"/>
      <c r="O327" s="162"/>
    </row>
    <row r="328" spans="1:15" ht="15.75" customHeight="1">
      <c r="A328" s="169">
        <v>2040999</v>
      </c>
      <c r="B328" s="170" t="s">
        <v>396</v>
      </c>
      <c r="C328" s="174"/>
      <c r="D328" s="175"/>
      <c r="E328" s="173">
        <f t="shared" si="5"/>
        <v>0</v>
      </c>
      <c r="F328" s="162"/>
      <c r="G328" s="162"/>
      <c r="H328" s="162"/>
      <c r="I328" s="162"/>
      <c r="J328" s="162"/>
      <c r="K328" s="162"/>
      <c r="L328" s="162"/>
      <c r="M328" s="162"/>
      <c r="N328" s="162"/>
      <c r="O328" s="162"/>
    </row>
    <row r="329" spans="1:15" ht="15.75" customHeight="1">
      <c r="A329" s="169">
        <v>20410</v>
      </c>
      <c r="B329" s="170" t="s">
        <v>397</v>
      </c>
      <c r="C329" s="171">
        <f>SUM(C330,C331,C332,C333,C334)</f>
        <v>0</v>
      </c>
      <c r="D329" s="171">
        <f>SUM(D330,D331,D332,D333,D334)</f>
        <v>0</v>
      </c>
      <c r="E329" s="173">
        <f t="shared" si="5"/>
        <v>0</v>
      </c>
      <c r="F329" s="162"/>
      <c r="G329" s="162"/>
      <c r="H329" s="162"/>
      <c r="I329" s="162"/>
      <c r="J329" s="162"/>
      <c r="K329" s="162"/>
      <c r="L329" s="162"/>
      <c r="M329" s="162"/>
      <c r="N329" s="162"/>
      <c r="O329" s="162"/>
    </row>
    <row r="330" spans="1:15" ht="15.75" customHeight="1">
      <c r="A330" s="169">
        <v>2041001</v>
      </c>
      <c r="B330" s="170" t="s">
        <v>212</v>
      </c>
      <c r="C330" s="174"/>
      <c r="D330" s="174"/>
      <c r="E330" s="173">
        <f t="shared" si="5"/>
        <v>0</v>
      </c>
      <c r="F330" s="162"/>
      <c r="G330" s="162"/>
      <c r="H330" s="162"/>
      <c r="I330" s="162"/>
      <c r="J330" s="162"/>
      <c r="K330" s="162"/>
      <c r="L330" s="162"/>
      <c r="M330" s="162"/>
      <c r="N330" s="162"/>
      <c r="O330" s="162"/>
    </row>
    <row r="331" spans="1:15" ht="15.75" customHeight="1">
      <c r="A331" s="169">
        <v>2041002</v>
      </c>
      <c r="B331" s="170" t="s">
        <v>213</v>
      </c>
      <c r="C331" s="174"/>
      <c r="D331" s="175"/>
      <c r="E331" s="173">
        <f t="shared" si="5"/>
        <v>0</v>
      </c>
      <c r="F331" s="162"/>
      <c r="G331" s="162"/>
      <c r="H331" s="162"/>
      <c r="I331" s="162"/>
      <c r="J331" s="162"/>
      <c r="K331" s="162"/>
      <c r="L331" s="162"/>
      <c r="M331" s="162"/>
      <c r="N331" s="162"/>
      <c r="O331" s="162"/>
    </row>
    <row r="332" spans="1:15" ht="15.75" customHeight="1">
      <c r="A332" s="169">
        <v>2041006</v>
      </c>
      <c r="B332" s="170" t="s">
        <v>253</v>
      </c>
      <c r="C332" s="174"/>
      <c r="D332" s="175"/>
      <c r="E332" s="173">
        <f t="shared" si="5"/>
        <v>0</v>
      </c>
      <c r="F332" s="162"/>
      <c r="G332" s="162"/>
      <c r="H332" s="162"/>
      <c r="I332" s="162"/>
      <c r="J332" s="162"/>
      <c r="K332" s="162"/>
      <c r="L332" s="162"/>
      <c r="M332" s="162"/>
      <c r="N332" s="162"/>
      <c r="O332" s="162"/>
    </row>
    <row r="333" spans="1:15" ht="15.75" customHeight="1">
      <c r="A333" s="169">
        <v>2041007</v>
      </c>
      <c r="B333" s="170" t="s">
        <v>398</v>
      </c>
      <c r="C333" s="174"/>
      <c r="D333" s="175"/>
      <c r="E333" s="173">
        <f t="shared" si="5"/>
        <v>0</v>
      </c>
      <c r="F333" s="162"/>
      <c r="G333" s="162"/>
      <c r="H333" s="162"/>
      <c r="I333" s="162"/>
      <c r="J333" s="162"/>
      <c r="K333" s="162"/>
      <c r="L333" s="162"/>
      <c r="M333" s="162"/>
      <c r="N333" s="162"/>
      <c r="O333" s="162"/>
    </row>
    <row r="334" spans="1:15" ht="15.75" customHeight="1">
      <c r="A334" s="169">
        <v>2041099</v>
      </c>
      <c r="B334" s="170" t="s">
        <v>399</v>
      </c>
      <c r="C334" s="174"/>
      <c r="D334" s="175"/>
      <c r="E334" s="173">
        <f t="shared" si="5"/>
        <v>0</v>
      </c>
      <c r="F334" s="162"/>
      <c r="G334" s="162"/>
      <c r="H334" s="162"/>
      <c r="I334" s="162"/>
      <c r="J334" s="162"/>
      <c r="K334" s="162"/>
      <c r="L334" s="162"/>
      <c r="M334" s="162"/>
      <c r="N334" s="162"/>
      <c r="O334" s="162"/>
    </row>
    <row r="335" spans="1:15" ht="15.75" customHeight="1">
      <c r="A335" s="169">
        <v>20499</v>
      </c>
      <c r="B335" s="170" t="s">
        <v>400</v>
      </c>
      <c r="C335" s="171">
        <f>SUM(C336,C337)</f>
        <v>0</v>
      </c>
      <c r="D335" s="171">
        <f>SUM(D336,D337)</f>
        <v>0</v>
      </c>
      <c r="E335" s="173">
        <f t="shared" si="5"/>
        <v>0</v>
      </c>
      <c r="F335" s="162"/>
      <c r="G335" s="162"/>
      <c r="H335" s="162"/>
      <c r="I335" s="162"/>
      <c r="J335" s="162"/>
      <c r="K335" s="162"/>
      <c r="L335" s="162"/>
      <c r="M335" s="162"/>
      <c r="N335" s="162"/>
      <c r="O335" s="162"/>
    </row>
    <row r="336" spans="1:15" ht="15.75" customHeight="1">
      <c r="A336" s="169">
        <v>2049902</v>
      </c>
      <c r="B336" s="170" t="s">
        <v>401</v>
      </c>
      <c r="C336" s="174"/>
      <c r="D336" s="174"/>
      <c r="E336" s="173">
        <f t="shared" si="5"/>
        <v>0</v>
      </c>
      <c r="F336" s="162"/>
      <c r="G336" s="162"/>
      <c r="H336" s="162"/>
      <c r="I336" s="162"/>
      <c r="J336" s="162"/>
      <c r="K336" s="162"/>
      <c r="L336" s="162"/>
      <c r="M336" s="162"/>
      <c r="N336" s="162"/>
      <c r="O336" s="162"/>
    </row>
    <row r="337" spans="1:15" ht="15.75" customHeight="1">
      <c r="A337" s="169">
        <v>2049999</v>
      </c>
      <c r="B337" s="170" t="s">
        <v>402</v>
      </c>
      <c r="C337" s="174"/>
      <c r="D337" s="174"/>
      <c r="E337" s="173">
        <f t="shared" si="5"/>
        <v>0</v>
      </c>
      <c r="F337" s="162"/>
      <c r="G337" s="162"/>
      <c r="H337" s="162"/>
      <c r="I337" s="162"/>
      <c r="J337" s="162"/>
      <c r="K337" s="162"/>
      <c r="L337" s="162"/>
      <c r="M337" s="162"/>
      <c r="N337" s="162"/>
      <c r="O337" s="162"/>
    </row>
    <row r="338" spans="1:15" ht="15.75" customHeight="1">
      <c r="A338" s="169">
        <v>205</v>
      </c>
      <c r="B338" s="170" t="s">
        <v>65</v>
      </c>
      <c r="C338" s="176">
        <f>SUM(C339,C344,C351,C357,C363,C367,C371,C375,C381,C388)</f>
        <v>55150</v>
      </c>
      <c r="D338" s="176">
        <f>SUM(D339,D344,D351,D357,D363,D367,D371,D375,D381,D388)</f>
        <v>45898</v>
      </c>
      <c r="E338" s="173">
        <f t="shared" si="5"/>
        <v>0.8322393472348142</v>
      </c>
      <c r="F338" s="162"/>
      <c r="G338" s="162"/>
      <c r="H338" s="162"/>
      <c r="I338" s="162"/>
      <c r="J338" s="162"/>
      <c r="K338" s="162"/>
      <c r="L338" s="162"/>
      <c r="M338" s="162"/>
      <c r="N338" s="162"/>
      <c r="O338" s="162"/>
    </row>
    <row r="339" spans="1:15" ht="15.75" customHeight="1">
      <c r="A339" s="169">
        <v>20501</v>
      </c>
      <c r="B339" s="170" t="s">
        <v>403</v>
      </c>
      <c r="C339" s="171">
        <f>SUM(C340,C341,C342,C343)</f>
        <v>1898</v>
      </c>
      <c r="D339" s="171">
        <f>SUM(D340,D341,D342,D343)</f>
        <v>305</v>
      </c>
      <c r="E339" s="173">
        <f t="shared" si="5"/>
        <v>0.160695468914647</v>
      </c>
      <c r="F339" s="162"/>
      <c r="G339" s="162"/>
      <c r="H339" s="162"/>
      <c r="I339" s="162"/>
      <c r="J339" s="162"/>
      <c r="K339" s="162"/>
      <c r="L339" s="162"/>
      <c r="M339" s="162"/>
      <c r="N339" s="162"/>
      <c r="O339" s="162"/>
    </row>
    <row r="340" spans="1:15" ht="15.75" customHeight="1">
      <c r="A340" s="169">
        <v>2050101</v>
      </c>
      <c r="B340" s="170" t="s">
        <v>212</v>
      </c>
      <c r="C340" s="174">
        <v>215</v>
      </c>
      <c r="D340" s="174">
        <v>305</v>
      </c>
      <c r="E340" s="173">
        <f t="shared" si="5"/>
        <v>1.4186046511627908</v>
      </c>
      <c r="F340" s="162"/>
      <c r="G340" s="162"/>
      <c r="H340" s="162"/>
      <c r="I340" s="162"/>
      <c r="J340" s="162"/>
      <c r="K340" s="162"/>
      <c r="L340" s="162"/>
      <c r="M340" s="162"/>
      <c r="N340" s="162"/>
      <c r="O340" s="162"/>
    </row>
    <row r="341" spans="1:15" ht="15.75" customHeight="1">
      <c r="A341" s="169">
        <v>2050102</v>
      </c>
      <c r="B341" s="170" t="s">
        <v>213</v>
      </c>
      <c r="C341" s="174">
        <v>52</v>
      </c>
      <c r="D341" s="175"/>
      <c r="E341" s="173">
        <f t="shared" si="5"/>
        <v>0</v>
      </c>
      <c r="F341" s="162"/>
      <c r="G341" s="162"/>
      <c r="H341" s="162"/>
      <c r="I341" s="162"/>
      <c r="J341" s="162"/>
      <c r="K341" s="162"/>
      <c r="L341" s="162"/>
      <c r="M341" s="162"/>
      <c r="N341" s="162"/>
      <c r="O341" s="162"/>
    </row>
    <row r="342" spans="1:15" ht="15.75" customHeight="1">
      <c r="A342" s="169">
        <v>2050103</v>
      </c>
      <c r="B342" s="170" t="s">
        <v>214</v>
      </c>
      <c r="C342" s="174"/>
      <c r="D342" s="175"/>
      <c r="E342" s="173">
        <f t="shared" si="5"/>
        <v>0</v>
      </c>
      <c r="F342" s="162"/>
      <c r="G342" s="162"/>
      <c r="H342" s="162"/>
      <c r="I342" s="162"/>
      <c r="J342" s="162"/>
      <c r="K342" s="162"/>
      <c r="L342" s="162"/>
      <c r="M342" s="162"/>
      <c r="N342" s="162"/>
      <c r="O342" s="162"/>
    </row>
    <row r="343" spans="1:15" ht="15.75" customHeight="1">
      <c r="A343" s="169">
        <v>2050199</v>
      </c>
      <c r="B343" s="170" t="s">
        <v>404</v>
      </c>
      <c r="C343" s="174">
        <v>1631</v>
      </c>
      <c r="D343" s="175"/>
      <c r="E343" s="173">
        <f t="shared" si="5"/>
        <v>0</v>
      </c>
      <c r="F343" s="162"/>
      <c r="G343" s="162"/>
      <c r="H343" s="162"/>
      <c r="I343" s="162"/>
      <c r="J343" s="162"/>
      <c r="K343" s="162"/>
      <c r="L343" s="162"/>
      <c r="M343" s="162"/>
      <c r="N343" s="162"/>
      <c r="O343" s="162"/>
    </row>
    <row r="344" spans="1:15" ht="15.75" customHeight="1">
      <c r="A344" s="169">
        <v>20502</v>
      </c>
      <c r="B344" s="170" t="s">
        <v>405</v>
      </c>
      <c r="C344" s="171">
        <f>SUM(C345,C346,C347,C348,C349,C350)</f>
        <v>47116</v>
      </c>
      <c r="D344" s="171">
        <f>SUM(D345,D346,D347,D348,D349,D350)</f>
        <v>39705</v>
      </c>
      <c r="E344" s="173">
        <f t="shared" si="5"/>
        <v>0.8427073605569233</v>
      </c>
      <c r="F344" s="162"/>
      <c r="G344" s="162"/>
      <c r="H344" s="162"/>
      <c r="I344" s="162"/>
      <c r="J344" s="162"/>
      <c r="K344" s="162"/>
      <c r="L344" s="162"/>
      <c r="M344" s="162"/>
      <c r="N344" s="162"/>
      <c r="O344" s="162"/>
    </row>
    <row r="345" spans="1:15" ht="15.75" customHeight="1">
      <c r="A345" s="169">
        <v>2050201</v>
      </c>
      <c r="B345" s="170" t="s">
        <v>406</v>
      </c>
      <c r="C345" s="174">
        <v>264</v>
      </c>
      <c r="D345" s="174">
        <v>997</v>
      </c>
      <c r="E345" s="173">
        <f t="shared" si="5"/>
        <v>3.7765151515151514</v>
      </c>
      <c r="F345" s="162"/>
      <c r="G345" s="162"/>
      <c r="H345" s="162"/>
      <c r="I345" s="162"/>
      <c r="J345" s="162"/>
      <c r="K345" s="162"/>
      <c r="L345" s="162"/>
      <c r="M345" s="162"/>
      <c r="N345" s="162"/>
      <c r="O345" s="162"/>
    </row>
    <row r="346" spans="1:15" ht="15.75" customHeight="1">
      <c r="A346" s="169">
        <v>2050202</v>
      </c>
      <c r="B346" s="170" t="s">
        <v>407</v>
      </c>
      <c r="C346" s="174">
        <v>18832</v>
      </c>
      <c r="D346" s="175">
        <v>4269</v>
      </c>
      <c r="E346" s="173">
        <f t="shared" si="5"/>
        <v>0.22668861512319458</v>
      </c>
      <c r="F346" s="162"/>
      <c r="G346" s="162"/>
      <c r="H346" s="162"/>
      <c r="I346" s="162"/>
      <c r="J346" s="162"/>
      <c r="K346" s="162"/>
      <c r="L346" s="162"/>
      <c r="M346" s="162"/>
      <c r="N346" s="162"/>
      <c r="O346" s="162"/>
    </row>
    <row r="347" spans="1:15" ht="15.75" customHeight="1">
      <c r="A347" s="169">
        <v>2050203</v>
      </c>
      <c r="B347" s="170" t="s">
        <v>408</v>
      </c>
      <c r="C347" s="174">
        <v>15298</v>
      </c>
      <c r="D347" s="175">
        <v>23350</v>
      </c>
      <c r="E347" s="173">
        <f t="shared" si="5"/>
        <v>1.526343312851353</v>
      </c>
      <c r="F347" s="162"/>
      <c r="G347" s="162"/>
      <c r="H347" s="162"/>
      <c r="I347" s="162"/>
      <c r="J347" s="162"/>
      <c r="K347" s="162"/>
      <c r="L347" s="162"/>
      <c r="M347" s="162"/>
      <c r="N347" s="162"/>
      <c r="O347" s="162"/>
    </row>
    <row r="348" spans="1:15" ht="15.75" customHeight="1">
      <c r="A348" s="169">
        <v>2050204</v>
      </c>
      <c r="B348" s="170" t="s">
        <v>409</v>
      </c>
      <c r="C348" s="174">
        <v>5738</v>
      </c>
      <c r="D348" s="175">
        <v>5397</v>
      </c>
      <c r="E348" s="173">
        <f t="shared" si="5"/>
        <v>0.9405716277448588</v>
      </c>
      <c r="F348" s="162"/>
      <c r="G348" s="162"/>
      <c r="H348" s="162"/>
      <c r="I348" s="162"/>
      <c r="J348" s="162"/>
      <c r="K348" s="162"/>
      <c r="L348" s="162"/>
      <c r="M348" s="162"/>
      <c r="N348" s="162"/>
      <c r="O348" s="162"/>
    </row>
    <row r="349" spans="1:15" ht="15.75" customHeight="1">
      <c r="A349" s="169">
        <v>2050205</v>
      </c>
      <c r="B349" s="170" t="s">
        <v>410</v>
      </c>
      <c r="C349" s="174"/>
      <c r="D349" s="175"/>
      <c r="E349" s="173">
        <f t="shared" si="5"/>
        <v>0</v>
      </c>
      <c r="F349" s="162"/>
      <c r="G349" s="162"/>
      <c r="H349" s="162"/>
      <c r="I349" s="162"/>
      <c r="J349" s="162"/>
      <c r="K349" s="162"/>
      <c r="L349" s="162"/>
      <c r="M349" s="162"/>
      <c r="N349" s="162"/>
      <c r="O349" s="162"/>
    </row>
    <row r="350" spans="1:15" ht="15.75" customHeight="1">
      <c r="A350" s="169">
        <v>2050299</v>
      </c>
      <c r="B350" s="170" t="s">
        <v>411</v>
      </c>
      <c r="C350" s="174">
        <v>6984</v>
      </c>
      <c r="D350" s="175">
        <v>5692</v>
      </c>
      <c r="E350" s="173">
        <f t="shared" si="5"/>
        <v>0.8150057273768614</v>
      </c>
      <c r="F350" s="162"/>
      <c r="G350" s="162"/>
      <c r="H350" s="162"/>
      <c r="I350" s="162"/>
      <c r="J350" s="162"/>
      <c r="K350" s="162"/>
      <c r="L350" s="162"/>
      <c r="M350" s="162"/>
      <c r="N350" s="162"/>
      <c r="O350" s="162"/>
    </row>
    <row r="351" spans="1:15" ht="15.75" customHeight="1">
      <c r="A351" s="169">
        <v>20503</v>
      </c>
      <c r="B351" s="170" t="s">
        <v>412</v>
      </c>
      <c r="C351" s="171">
        <f>SUM(C352,C353,C354,C355,C356)</f>
        <v>1076</v>
      </c>
      <c r="D351" s="171">
        <f>SUM(D352,D353,D354,D355,D356)</f>
        <v>1151</v>
      </c>
      <c r="E351" s="173">
        <f t="shared" si="5"/>
        <v>1.0697026022304832</v>
      </c>
      <c r="F351" s="162"/>
      <c r="G351" s="162"/>
      <c r="H351" s="162"/>
      <c r="I351" s="162"/>
      <c r="J351" s="162"/>
      <c r="K351" s="162"/>
      <c r="L351" s="162"/>
      <c r="M351" s="162"/>
      <c r="N351" s="162"/>
      <c r="O351" s="162"/>
    </row>
    <row r="352" spans="1:15" ht="15.75" customHeight="1">
      <c r="A352" s="169">
        <v>2050301</v>
      </c>
      <c r="B352" s="170" t="s">
        <v>413</v>
      </c>
      <c r="C352" s="174"/>
      <c r="D352" s="174"/>
      <c r="E352" s="173">
        <f t="shared" si="5"/>
        <v>0</v>
      </c>
      <c r="F352" s="162"/>
      <c r="G352" s="162"/>
      <c r="H352" s="162"/>
      <c r="I352" s="162"/>
      <c r="J352" s="162"/>
      <c r="K352" s="162"/>
      <c r="L352" s="162"/>
      <c r="M352" s="162"/>
      <c r="N352" s="162"/>
      <c r="O352" s="162"/>
    </row>
    <row r="353" spans="1:15" ht="15.75" customHeight="1">
      <c r="A353" s="169">
        <v>2050302</v>
      </c>
      <c r="B353" s="170" t="s">
        <v>414</v>
      </c>
      <c r="C353" s="174">
        <v>1064</v>
      </c>
      <c r="D353" s="175">
        <v>983</v>
      </c>
      <c r="E353" s="173">
        <f t="shared" si="5"/>
        <v>0.9238721804511278</v>
      </c>
      <c r="F353" s="162"/>
      <c r="G353" s="162"/>
      <c r="H353" s="162"/>
      <c r="I353" s="162"/>
      <c r="J353" s="162"/>
      <c r="K353" s="162"/>
      <c r="L353" s="162"/>
      <c r="M353" s="162"/>
      <c r="N353" s="162"/>
      <c r="O353" s="162"/>
    </row>
    <row r="354" spans="1:15" ht="15.75" customHeight="1">
      <c r="A354" s="169">
        <v>2050303</v>
      </c>
      <c r="B354" s="170" t="s">
        <v>415</v>
      </c>
      <c r="C354" s="174"/>
      <c r="D354" s="175"/>
      <c r="E354" s="173">
        <f t="shared" si="5"/>
        <v>0</v>
      </c>
      <c r="F354" s="162"/>
      <c r="G354" s="162"/>
      <c r="H354" s="162"/>
      <c r="I354" s="162"/>
      <c r="J354" s="162"/>
      <c r="K354" s="162"/>
      <c r="L354" s="162"/>
      <c r="M354" s="162"/>
      <c r="N354" s="162"/>
      <c r="O354" s="162"/>
    </row>
    <row r="355" spans="1:15" ht="15.75" customHeight="1">
      <c r="A355" s="169">
        <v>2050305</v>
      </c>
      <c r="B355" s="170" t="s">
        <v>416</v>
      </c>
      <c r="C355" s="174"/>
      <c r="D355" s="175"/>
      <c r="E355" s="173">
        <f t="shared" si="5"/>
        <v>0</v>
      </c>
      <c r="F355" s="162"/>
      <c r="G355" s="162"/>
      <c r="H355" s="162"/>
      <c r="I355" s="162"/>
      <c r="J355" s="162"/>
      <c r="K355" s="162"/>
      <c r="L355" s="162"/>
      <c r="M355" s="162"/>
      <c r="N355" s="162"/>
      <c r="O355" s="162"/>
    </row>
    <row r="356" spans="1:15" ht="15.75" customHeight="1">
      <c r="A356" s="169">
        <v>2050399</v>
      </c>
      <c r="B356" s="170" t="s">
        <v>417</v>
      </c>
      <c r="C356" s="174">
        <v>12</v>
      </c>
      <c r="D356" s="175">
        <v>168</v>
      </c>
      <c r="E356" s="173">
        <f t="shared" si="5"/>
        <v>14</v>
      </c>
      <c r="F356" s="162"/>
      <c r="G356" s="162"/>
      <c r="H356" s="162"/>
      <c r="I356" s="162"/>
      <c r="J356" s="162"/>
      <c r="K356" s="162"/>
      <c r="L356" s="162"/>
      <c r="M356" s="162"/>
      <c r="N356" s="162"/>
      <c r="O356" s="162"/>
    </row>
    <row r="357" spans="1:15" ht="15.75" customHeight="1">
      <c r="A357" s="169">
        <v>20504</v>
      </c>
      <c r="B357" s="170" t="s">
        <v>418</v>
      </c>
      <c r="C357" s="171">
        <f>SUM(C358,C359,C360,C361,C362)</f>
        <v>0</v>
      </c>
      <c r="D357" s="171">
        <f>SUM(D358,D359,D360,D361,D362)</f>
        <v>0</v>
      </c>
      <c r="E357" s="173">
        <f t="shared" si="5"/>
        <v>0</v>
      </c>
      <c r="F357" s="162"/>
      <c r="G357" s="162"/>
      <c r="H357" s="162"/>
      <c r="I357" s="162"/>
      <c r="J357" s="162"/>
      <c r="K357" s="162"/>
      <c r="L357" s="162"/>
      <c r="M357" s="162"/>
      <c r="N357" s="162"/>
      <c r="O357" s="162"/>
    </row>
    <row r="358" spans="1:15" ht="15.75" customHeight="1">
      <c r="A358" s="169">
        <v>2050401</v>
      </c>
      <c r="B358" s="170" t="s">
        <v>419</v>
      </c>
      <c r="C358" s="174"/>
      <c r="D358" s="174"/>
      <c r="E358" s="173">
        <f t="shared" si="5"/>
        <v>0</v>
      </c>
      <c r="F358" s="162"/>
      <c r="G358" s="162"/>
      <c r="H358" s="162"/>
      <c r="I358" s="162"/>
      <c r="J358" s="162"/>
      <c r="K358" s="162"/>
      <c r="L358" s="162"/>
      <c r="M358" s="162"/>
      <c r="N358" s="162"/>
      <c r="O358" s="162"/>
    </row>
    <row r="359" spans="1:15" ht="15.75" customHeight="1">
      <c r="A359" s="169">
        <v>2050402</v>
      </c>
      <c r="B359" s="170" t="s">
        <v>420</v>
      </c>
      <c r="C359" s="174"/>
      <c r="D359" s="175"/>
      <c r="E359" s="173">
        <f t="shared" si="5"/>
        <v>0</v>
      </c>
      <c r="F359" s="162"/>
      <c r="G359" s="162"/>
      <c r="H359" s="162"/>
      <c r="I359" s="162"/>
      <c r="J359" s="162"/>
      <c r="K359" s="162"/>
      <c r="L359" s="162"/>
      <c r="M359" s="162"/>
      <c r="N359" s="162"/>
      <c r="O359" s="162"/>
    </row>
    <row r="360" spans="1:15" ht="15.75" customHeight="1">
      <c r="A360" s="169">
        <v>2050403</v>
      </c>
      <c r="B360" s="170" t="s">
        <v>421</v>
      </c>
      <c r="C360" s="174"/>
      <c r="D360" s="175"/>
      <c r="E360" s="173">
        <f t="shared" si="5"/>
        <v>0</v>
      </c>
      <c r="F360" s="162"/>
      <c r="G360" s="162"/>
      <c r="H360" s="162"/>
      <c r="I360" s="162"/>
      <c r="J360" s="162"/>
      <c r="K360" s="162"/>
      <c r="L360" s="162"/>
      <c r="M360" s="162"/>
      <c r="N360" s="162"/>
      <c r="O360" s="162"/>
    </row>
    <row r="361" spans="1:15" ht="15.75" customHeight="1">
      <c r="A361" s="169">
        <v>2050404</v>
      </c>
      <c r="B361" s="170" t="s">
        <v>422</v>
      </c>
      <c r="C361" s="174"/>
      <c r="D361" s="175"/>
      <c r="E361" s="173">
        <f t="shared" si="5"/>
        <v>0</v>
      </c>
      <c r="F361" s="162"/>
      <c r="G361" s="162"/>
      <c r="H361" s="162"/>
      <c r="I361" s="162"/>
      <c r="J361" s="162"/>
      <c r="K361" s="162"/>
      <c r="L361" s="162"/>
      <c r="M361" s="162"/>
      <c r="N361" s="162"/>
      <c r="O361" s="162"/>
    </row>
    <row r="362" spans="1:15" ht="15.75" customHeight="1">
      <c r="A362" s="169">
        <v>2050499</v>
      </c>
      <c r="B362" s="170" t="s">
        <v>423</v>
      </c>
      <c r="C362" s="174"/>
      <c r="D362" s="175"/>
      <c r="E362" s="173">
        <f t="shared" si="5"/>
        <v>0</v>
      </c>
      <c r="F362" s="162"/>
      <c r="G362" s="162"/>
      <c r="H362" s="162"/>
      <c r="I362" s="162"/>
      <c r="J362" s="162"/>
      <c r="K362" s="162"/>
      <c r="L362" s="162"/>
      <c r="M362" s="162"/>
      <c r="N362" s="162"/>
      <c r="O362" s="162"/>
    </row>
    <row r="363" spans="1:15" ht="15.75" customHeight="1">
      <c r="A363" s="169">
        <v>20505</v>
      </c>
      <c r="B363" s="170" t="s">
        <v>424</v>
      </c>
      <c r="C363" s="171">
        <f>SUM(C364,C365,C366)</f>
        <v>0</v>
      </c>
      <c r="D363" s="171">
        <f>SUM(D364,D365,D366)</f>
        <v>0</v>
      </c>
      <c r="E363" s="173">
        <f t="shared" si="5"/>
        <v>0</v>
      </c>
      <c r="F363" s="162"/>
      <c r="G363" s="162"/>
      <c r="H363" s="162"/>
      <c r="I363" s="162"/>
      <c r="J363" s="162"/>
      <c r="K363" s="162"/>
      <c r="L363" s="162"/>
      <c r="M363" s="162"/>
      <c r="N363" s="162"/>
      <c r="O363" s="162"/>
    </row>
    <row r="364" spans="1:15" ht="15.75" customHeight="1">
      <c r="A364" s="169">
        <v>2050501</v>
      </c>
      <c r="B364" s="170" t="s">
        <v>425</v>
      </c>
      <c r="C364" s="174"/>
      <c r="D364" s="174"/>
      <c r="E364" s="173">
        <f t="shared" si="5"/>
        <v>0</v>
      </c>
      <c r="F364" s="162"/>
      <c r="G364" s="162"/>
      <c r="H364" s="162"/>
      <c r="I364" s="162"/>
      <c r="J364" s="162"/>
      <c r="K364" s="162"/>
      <c r="L364" s="162"/>
      <c r="M364" s="162"/>
      <c r="N364" s="162"/>
      <c r="O364" s="162"/>
    </row>
    <row r="365" spans="1:15" ht="15.75" customHeight="1">
      <c r="A365" s="169">
        <v>2050502</v>
      </c>
      <c r="B365" s="170" t="s">
        <v>426</v>
      </c>
      <c r="C365" s="174"/>
      <c r="D365" s="174"/>
      <c r="E365" s="173">
        <f t="shared" si="5"/>
        <v>0</v>
      </c>
      <c r="F365" s="162"/>
      <c r="G365" s="162"/>
      <c r="H365" s="162"/>
      <c r="I365" s="162"/>
      <c r="J365" s="162"/>
      <c r="K365" s="162"/>
      <c r="L365" s="162"/>
      <c r="M365" s="162"/>
      <c r="N365" s="162"/>
      <c r="O365" s="162"/>
    </row>
    <row r="366" spans="1:15" ht="15.75" customHeight="1">
      <c r="A366" s="169">
        <v>2050599</v>
      </c>
      <c r="B366" s="170" t="s">
        <v>427</v>
      </c>
      <c r="C366" s="174"/>
      <c r="D366" s="174"/>
      <c r="E366" s="173">
        <f t="shared" si="5"/>
        <v>0</v>
      </c>
      <c r="F366" s="162"/>
      <c r="G366" s="162"/>
      <c r="H366" s="162"/>
      <c r="I366" s="162"/>
      <c r="J366" s="162"/>
      <c r="K366" s="162"/>
      <c r="L366" s="162"/>
      <c r="M366" s="162"/>
      <c r="N366" s="162"/>
      <c r="O366" s="162"/>
    </row>
    <row r="367" spans="1:15" ht="15.75" customHeight="1">
      <c r="A367" s="169">
        <v>20506</v>
      </c>
      <c r="B367" s="170" t="s">
        <v>428</v>
      </c>
      <c r="C367" s="171">
        <f>SUM(C368,C369,C370)</f>
        <v>0</v>
      </c>
      <c r="D367" s="171">
        <f>SUM(D368,D369,D370)</f>
        <v>0</v>
      </c>
      <c r="E367" s="173">
        <f t="shared" si="5"/>
        <v>0</v>
      </c>
      <c r="F367" s="162"/>
      <c r="G367" s="162"/>
      <c r="H367" s="162"/>
      <c r="I367" s="162"/>
      <c r="J367" s="162"/>
      <c r="K367" s="162"/>
      <c r="L367" s="162"/>
      <c r="M367" s="162"/>
      <c r="N367" s="162"/>
      <c r="O367" s="162"/>
    </row>
    <row r="368" spans="1:15" ht="15.75" customHeight="1">
      <c r="A368" s="169">
        <v>2050601</v>
      </c>
      <c r="B368" s="170" t="s">
        <v>429</v>
      </c>
      <c r="C368" s="174"/>
      <c r="D368" s="174"/>
      <c r="E368" s="173">
        <f t="shared" si="5"/>
        <v>0</v>
      </c>
      <c r="F368" s="162"/>
      <c r="G368" s="162"/>
      <c r="H368" s="162"/>
      <c r="I368" s="162"/>
      <c r="J368" s="162"/>
      <c r="K368" s="162"/>
      <c r="L368" s="162"/>
      <c r="M368" s="162"/>
      <c r="N368" s="162"/>
      <c r="O368" s="162"/>
    </row>
    <row r="369" spans="1:15" ht="15.75" customHeight="1">
      <c r="A369" s="169">
        <v>2050602</v>
      </c>
      <c r="B369" s="170" t="s">
        <v>430</v>
      </c>
      <c r="C369" s="174"/>
      <c r="D369" s="175"/>
      <c r="E369" s="173">
        <f t="shared" si="5"/>
        <v>0</v>
      </c>
      <c r="F369" s="162"/>
      <c r="G369" s="162"/>
      <c r="H369" s="162"/>
      <c r="I369" s="162"/>
      <c r="J369" s="162"/>
      <c r="K369" s="162"/>
      <c r="L369" s="162"/>
      <c r="M369" s="162"/>
      <c r="N369" s="162"/>
      <c r="O369" s="162"/>
    </row>
    <row r="370" spans="1:15" ht="15.75" customHeight="1">
      <c r="A370" s="169">
        <v>2050699</v>
      </c>
      <c r="B370" s="170" t="s">
        <v>431</v>
      </c>
      <c r="C370" s="174"/>
      <c r="D370" s="175"/>
      <c r="E370" s="173">
        <f t="shared" si="5"/>
        <v>0</v>
      </c>
      <c r="F370" s="162"/>
      <c r="G370" s="162"/>
      <c r="H370" s="162"/>
      <c r="I370" s="162"/>
      <c r="J370" s="162"/>
      <c r="K370" s="162"/>
      <c r="L370" s="162"/>
      <c r="M370" s="162"/>
      <c r="N370" s="162"/>
      <c r="O370" s="162"/>
    </row>
    <row r="371" spans="1:15" ht="15.75" customHeight="1">
      <c r="A371" s="169">
        <v>20507</v>
      </c>
      <c r="B371" s="170" t="s">
        <v>432</v>
      </c>
      <c r="C371" s="171">
        <f>SUM(C372,C373,C374)</f>
        <v>372</v>
      </c>
      <c r="D371" s="171">
        <f>SUM(D372,D373,D374)</f>
        <v>392</v>
      </c>
      <c r="E371" s="173">
        <f t="shared" si="5"/>
        <v>1.053763440860215</v>
      </c>
      <c r="F371" s="162"/>
      <c r="G371" s="162"/>
      <c r="H371" s="162"/>
      <c r="I371" s="162"/>
      <c r="J371" s="162"/>
      <c r="K371" s="162"/>
      <c r="L371" s="162"/>
      <c r="M371" s="162"/>
      <c r="N371" s="162"/>
      <c r="O371" s="162"/>
    </row>
    <row r="372" spans="1:15" ht="15.75" customHeight="1">
      <c r="A372" s="169">
        <v>2050701</v>
      </c>
      <c r="B372" s="170" t="s">
        <v>433</v>
      </c>
      <c r="C372" s="174">
        <v>372</v>
      </c>
      <c r="D372" s="174">
        <v>392</v>
      </c>
      <c r="E372" s="173">
        <f t="shared" si="5"/>
        <v>1.053763440860215</v>
      </c>
      <c r="F372" s="162"/>
      <c r="G372" s="162"/>
      <c r="H372" s="162"/>
      <c r="I372" s="162"/>
      <c r="J372" s="162"/>
      <c r="K372" s="162"/>
      <c r="L372" s="162"/>
      <c r="M372" s="162"/>
      <c r="N372" s="162"/>
      <c r="O372" s="162"/>
    </row>
    <row r="373" spans="1:15" ht="15.75" customHeight="1">
      <c r="A373" s="169">
        <v>2050702</v>
      </c>
      <c r="B373" s="170" t="s">
        <v>434</v>
      </c>
      <c r="C373" s="174"/>
      <c r="D373" s="175"/>
      <c r="E373" s="173">
        <f t="shared" si="5"/>
        <v>0</v>
      </c>
      <c r="F373" s="162"/>
      <c r="G373" s="162"/>
      <c r="H373" s="162"/>
      <c r="I373" s="162"/>
      <c r="J373" s="162"/>
      <c r="K373" s="162"/>
      <c r="L373" s="162"/>
      <c r="M373" s="162"/>
      <c r="N373" s="162"/>
      <c r="O373" s="162"/>
    </row>
    <row r="374" spans="1:15" ht="15.75" customHeight="1">
      <c r="A374" s="169">
        <v>2050799</v>
      </c>
      <c r="B374" s="170" t="s">
        <v>435</v>
      </c>
      <c r="C374" s="174"/>
      <c r="D374" s="175"/>
      <c r="E374" s="173">
        <f t="shared" si="5"/>
        <v>0</v>
      </c>
      <c r="F374" s="162"/>
      <c r="G374" s="162"/>
      <c r="H374" s="162"/>
      <c r="I374" s="162"/>
      <c r="J374" s="162"/>
      <c r="K374" s="162"/>
      <c r="L374" s="162"/>
      <c r="M374" s="162"/>
      <c r="N374" s="162"/>
      <c r="O374" s="162"/>
    </row>
    <row r="375" spans="1:15" ht="15.75" customHeight="1">
      <c r="A375" s="169">
        <v>20508</v>
      </c>
      <c r="B375" s="170" t="s">
        <v>436</v>
      </c>
      <c r="C375" s="171">
        <f>SUM(C376,C377,C378,C379,C380)</f>
        <v>387</v>
      </c>
      <c r="D375" s="171">
        <f>SUM(D376,D377,D378,D379,D380)</f>
        <v>241</v>
      </c>
      <c r="E375" s="173">
        <f t="shared" si="5"/>
        <v>0.6227390180878553</v>
      </c>
      <c r="F375" s="162"/>
      <c r="G375" s="162"/>
      <c r="H375" s="162"/>
      <c r="I375" s="162"/>
      <c r="J375" s="162"/>
      <c r="K375" s="162"/>
      <c r="L375" s="162"/>
      <c r="M375" s="162"/>
      <c r="N375" s="162"/>
      <c r="O375" s="162"/>
    </row>
    <row r="376" spans="1:15" ht="15.75" customHeight="1">
      <c r="A376" s="169">
        <v>2050801</v>
      </c>
      <c r="B376" s="170" t="s">
        <v>437</v>
      </c>
      <c r="C376" s="174">
        <v>11</v>
      </c>
      <c r="D376" s="174">
        <v>0</v>
      </c>
      <c r="E376" s="173">
        <f t="shared" si="5"/>
        <v>0</v>
      </c>
      <c r="F376" s="162"/>
      <c r="G376" s="162"/>
      <c r="H376" s="162"/>
      <c r="I376" s="162"/>
      <c r="J376" s="162"/>
      <c r="K376" s="162"/>
      <c r="L376" s="162"/>
      <c r="M376" s="162"/>
      <c r="N376" s="162"/>
      <c r="O376" s="162"/>
    </row>
    <row r="377" spans="1:15" ht="15.75" customHeight="1">
      <c r="A377" s="169">
        <v>2050802</v>
      </c>
      <c r="B377" s="170" t="s">
        <v>438</v>
      </c>
      <c r="C377" s="174">
        <v>351</v>
      </c>
      <c r="D377" s="175">
        <v>237</v>
      </c>
      <c r="E377" s="173">
        <f t="shared" si="5"/>
        <v>0.6752136752136753</v>
      </c>
      <c r="F377" s="162"/>
      <c r="G377" s="162"/>
      <c r="H377" s="162"/>
      <c r="I377" s="162"/>
      <c r="J377" s="162"/>
      <c r="K377" s="162"/>
      <c r="L377" s="162"/>
      <c r="M377" s="162"/>
      <c r="N377" s="162"/>
      <c r="O377" s="162"/>
    </row>
    <row r="378" spans="1:15" ht="15.75" customHeight="1">
      <c r="A378" s="169">
        <v>2050803</v>
      </c>
      <c r="B378" s="170" t="s">
        <v>439</v>
      </c>
      <c r="C378" s="174">
        <v>25</v>
      </c>
      <c r="D378" s="175">
        <v>4</v>
      </c>
      <c r="E378" s="173">
        <f t="shared" si="5"/>
        <v>0.16</v>
      </c>
      <c r="F378" s="162"/>
      <c r="G378" s="162"/>
      <c r="H378" s="162"/>
      <c r="I378" s="162"/>
      <c r="J378" s="162"/>
      <c r="K378" s="162"/>
      <c r="L378" s="162"/>
      <c r="M378" s="162"/>
      <c r="N378" s="162"/>
      <c r="O378" s="162"/>
    </row>
    <row r="379" spans="1:15" ht="15.75" customHeight="1">
      <c r="A379" s="169">
        <v>2050804</v>
      </c>
      <c r="B379" s="170" t="s">
        <v>440</v>
      </c>
      <c r="C379" s="174"/>
      <c r="D379" s="175"/>
      <c r="E379" s="173">
        <f t="shared" si="5"/>
        <v>0</v>
      </c>
      <c r="F379" s="162"/>
      <c r="G379" s="162"/>
      <c r="H379" s="162"/>
      <c r="I379" s="162"/>
      <c r="J379" s="162"/>
      <c r="K379" s="162"/>
      <c r="L379" s="162"/>
      <c r="M379" s="162"/>
      <c r="N379" s="162"/>
      <c r="O379" s="162"/>
    </row>
    <row r="380" spans="1:15" ht="15.75" customHeight="1">
      <c r="A380" s="169">
        <v>2050899</v>
      </c>
      <c r="B380" s="170" t="s">
        <v>441</v>
      </c>
      <c r="C380" s="174"/>
      <c r="D380" s="175"/>
      <c r="E380" s="173">
        <f t="shared" si="5"/>
        <v>0</v>
      </c>
      <c r="F380" s="162"/>
      <c r="G380" s="162"/>
      <c r="H380" s="162"/>
      <c r="I380" s="162"/>
      <c r="J380" s="162"/>
      <c r="K380" s="162"/>
      <c r="L380" s="162"/>
      <c r="M380" s="162"/>
      <c r="N380" s="162"/>
      <c r="O380" s="162"/>
    </row>
    <row r="381" spans="1:15" ht="15.75" customHeight="1">
      <c r="A381" s="169">
        <v>20509</v>
      </c>
      <c r="B381" s="170" t="s">
        <v>442</v>
      </c>
      <c r="C381" s="171">
        <f>SUM(C382,C383,C384,C385,C386,C387)</f>
        <v>4276</v>
      </c>
      <c r="D381" s="171">
        <f>SUM(D382,D383,D384,D385,D386,D387)</f>
        <v>2771</v>
      </c>
      <c r="E381" s="173">
        <f t="shared" si="5"/>
        <v>0.6480355472404116</v>
      </c>
      <c r="F381" s="162"/>
      <c r="G381" s="162"/>
      <c r="H381" s="162"/>
      <c r="I381" s="162"/>
      <c r="J381" s="162"/>
      <c r="K381" s="162"/>
      <c r="L381" s="162"/>
      <c r="M381" s="162"/>
      <c r="N381" s="162"/>
      <c r="O381" s="162"/>
    </row>
    <row r="382" spans="1:15" ht="15.75" customHeight="1">
      <c r="A382" s="169">
        <v>2050901</v>
      </c>
      <c r="B382" s="170" t="s">
        <v>443</v>
      </c>
      <c r="C382" s="174"/>
      <c r="D382" s="174"/>
      <c r="E382" s="173">
        <f t="shared" si="5"/>
        <v>0</v>
      </c>
      <c r="F382" s="162"/>
      <c r="G382" s="162"/>
      <c r="H382" s="162"/>
      <c r="I382" s="162"/>
      <c r="J382" s="162"/>
      <c r="K382" s="162"/>
      <c r="L382" s="162"/>
      <c r="M382" s="162"/>
      <c r="N382" s="162"/>
      <c r="O382" s="162"/>
    </row>
    <row r="383" spans="1:15" ht="15.75" customHeight="1">
      <c r="A383" s="169">
        <v>2050902</v>
      </c>
      <c r="B383" s="170" t="s">
        <v>444</v>
      </c>
      <c r="C383" s="174"/>
      <c r="D383" s="175"/>
      <c r="E383" s="173">
        <f t="shared" si="5"/>
        <v>0</v>
      </c>
      <c r="F383" s="162"/>
      <c r="G383" s="162"/>
      <c r="H383" s="162"/>
      <c r="I383" s="162"/>
      <c r="J383" s="162"/>
      <c r="K383" s="162"/>
      <c r="L383" s="162"/>
      <c r="M383" s="162"/>
      <c r="N383" s="162"/>
      <c r="O383" s="162"/>
    </row>
    <row r="384" spans="1:15" ht="15.75" customHeight="1">
      <c r="A384" s="169">
        <v>2050903</v>
      </c>
      <c r="B384" s="170" t="s">
        <v>445</v>
      </c>
      <c r="C384" s="174"/>
      <c r="D384" s="175"/>
      <c r="E384" s="173">
        <f t="shared" si="5"/>
        <v>0</v>
      </c>
      <c r="F384" s="162"/>
      <c r="G384" s="162"/>
      <c r="H384" s="162"/>
      <c r="I384" s="162"/>
      <c r="J384" s="162"/>
      <c r="K384" s="162"/>
      <c r="L384" s="162"/>
      <c r="M384" s="162"/>
      <c r="N384" s="162"/>
      <c r="O384" s="162"/>
    </row>
    <row r="385" spans="1:15" ht="15.75" customHeight="1">
      <c r="A385" s="169">
        <v>2050904</v>
      </c>
      <c r="B385" s="170" t="s">
        <v>446</v>
      </c>
      <c r="C385" s="174"/>
      <c r="D385" s="175"/>
      <c r="E385" s="173">
        <f t="shared" si="5"/>
        <v>0</v>
      </c>
      <c r="F385" s="162"/>
      <c r="G385" s="162"/>
      <c r="H385" s="162"/>
      <c r="I385" s="162"/>
      <c r="J385" s="162"/>
      <c r="K385" s="162"/>
      <c r="L385" s="162"/>
      <c r="M385" s="162"/>
      <c r="N385" s="162"/>
      <c r="O385" s="162"/>
    </row>
    <row r="386" spans="1:15" ht="15.75" customHeight="1">
      <c r="A386" s="169">
        <v>2050905</v>
      </c>
      <c r="B386" s="170" t="s">
        <v>447</v>
      </c>
      <c r="C386" s="174"/>
      <c r="D386" s="175"/>
      <c r="E386" s="173">
        <f t="shared" si="5"/>
        <v>0</v>
      </c>
      <c r="F386" s="162"/>
      <c r="G386" s="162"/>
      <c r="H386" s="162"/>
      <c r="I386" s="162"/>
      <c r="J386" s="162"/>
      <c r="K386" s="162"/>
      <c r="L386" s="162"/>
      <c r="M386" s="162"/>
      <c r="N386" s="162"/>
      <c r="O386" s="162"/>
    </row>
    <row r="387" spans="1:15" ht="15.75" customHeight="1">
      <c r="A387" s="169">
        <v>2050999</v>
      </c>
      <c r="B387" s="170" t="s">
        <v>448</v>
      </c>
      <c r="C387" s="174">
        <v>4276</v>
      </c>
      <c r="D387" s="175">
        <v>2771</v>
      </c>
      <c r="E387" s="173">
        <f t="shared" si="5"/>
        <v>0.6480355472404116</v>
      </c>
      <c r="F387" s="162"/>
      <c r="G387" s="162"/>
      <c r="H387" s="162"/>
      <c r="I387" s="162"/>
      <c r="J387" s="162"/>
      <c r="K387" s="162"/>
      <c r="L387" s="162"/>
      <c r="M387" s="162"/>
      <c r="N387" s="162"/>
      <c r="O387" s="162"/>
    </row>
    <row r="388" spans="1:15" ht="15.75" customHeight="1">
      <c r="A388" s="169">
        <v>2059999</v>
      </c>
      <c r="B388" s="170" t="s">
        <v>449</v>
      </c>
      <c r="C388" s="174">
        <v>25</v>
      </c>
      <c r="D388" s="175">
        <v>1333</v>
      </c>
      <c r="E388" s="173">
        <f t="shared" si="5"/>
        <v>53.32</v>
      </c>
      <c r="F388" s="162"/>
      <c r="G388" s="162"/>
      <c r="H388" s="162"/>
      <c r="I388" s="162"/>
      <c r="J388" s="162"/>
      <c r="K388" s="162"/>
      <c r="L388" s="162"/>
      <c r="M388" s="162"/>
      <c r="N388" s="162"/>
      <c r="O388" s="162"/>
    </row>
    <row r="389" spans="1:15" ht="15.75" customHeight="1">
      <c r="A389" s="169">
        <v>206</v>
      </c>
      <c r="B389" s="170" t="s">
        <v>66</v>
      </c>
      <c r="C389" s="171">
        <f>SUM(C390,C395,C404,C410,C415,C420,C425,C432,C436,C440)</f>
        <v>50</v>
      </c>
      <c r="D389" s="171">
        <f>SUM(D390,D395,D404,D410,D415,D420,D425,D432,D436,D440)</f>
        <v>44</v>
      </c>
      <c r="E389" s="173">
        <f aca="true" t="shared" si="6" ref="E389:E452">_xlfn.IFERROR(D389/C389,0)</f>
        <v>0.88</v>
      </c>
      <c r="F389" s="162"/>
      <c r="G389" s="162"/>
      <c r="H389" s="162"/>
      <c r="I389" s="162"/>
      <c r="J389" s="162"/>
      <c r="K389" s="162"/>
      <c r="L389" s="162"/>
      <c r="M389" s="162"/>
      <c r="N389" s="162"/>
      <c r="O389" s="162"/>
    </row>
    <row r="390" spans="1:15" ht="15.75" customHeight="1">
      <c r="A390" s="169">
        <v>20601</v>
      </c>
      <c r="B390" s="170" t="s">
        <v>450</v>
      </c>
      <c r="C390" s="171">
        <f>SUM(C391,C392,C393,C394)</f>
        <v>0</v>
      </c>
      <c r="D390" s="171">
        <f>SUM(D391,D392,D393,D394)</f>
        <v>44</v>
      </c>
      <c r="E390" s="173">
        <f t="shared" si="6"/>
        <v>0</v>
      </c>
      <c r="F390" s="162"/>
      <c r="G390" s="162"/>
      <c r="H390" s="162"/>
      <c r="I390" s="162"/>
      <c r="J390" s="162"/>
      <c r="K390" s="162"/>
      <c r="L390" s="162"/>
      <c r="M390" s="162"/>
      <c r="N390" s="162"/>
      <c r="O390" s="162"/>
    </row>
    <row r="391" spans="1:15" ht="15.75" customHeight="1">
      <c r="A391" s="169">
        <v>2060101</v>
      </c>
      <c r="B391" s="170" t="s">
        <v>212</v>
      </c>
      <c r="C391" s="174"/>
      <c r="D391" s="174">
        <v>44</v>
      </c>
      <c r="E391" s="173">
        <f t="shared" si="6"/>
        <v>0</v>
      </c>
      <c r="F391" s="162"/>
      <c r="G391" s="162"/>
      <c r="H391" s="162"/>
      <c r="I391" s="162"/>
      <c r="J391" s="162"/>
      <c r="K391" s="162"/>
      <c r="L391" s="162"/>
      <c r="M391" s="162"/>
      <c r="N391" s="162"/>
      <c r="O391" s="162"/>
    </row>
    <row r="392" spans="1:15" ht="15.75" customHeight="1">
      <c r="A392" s="169">
        <v>2060102</v>
      </c>
      <c r="B392" s="170" t="s">
        <v>213</v>
      </c>
      <c r="C392" s="174"/>
      <c r="D392" s="175"/>
      <c r="E392" s="173">
        <f t="shared" si="6"/>
        <v>0</v>
      </c>
      <c r="F392" s="162"/>
      <c r="G392" s="162"/>
      <c r="H392" s="162"/>
      <c r="I392" s="162"/>
      <c r="J392" s="162"/>
      <c r="K392" s="162"/>
      <c r="L392" s="162"/>
      <c r="M392" s="162"/>
      <c r="N392" s="162"/>
      <c r="O392" s="162"/>
    </row>
    <row r="393" spans="1:15" ht="15.75" customHeight="1">
      <c r="A393" s="169">
        <v>2060103</v>
      </c>
      <c r="B393" s="170" t="s">
        <v>214</v>
      </c>
      <c r="C393" s="174"/>
      <c r="D393" s="175"/>
      <c r="E393" s="173">
        <f t="shared" si="6"/>
        <v>0</v>
      </c>
      <c r="F393" s="162"/>
      <c r="G393" s="162"/>
      <c r="H393" s="162"/>
      <c r="I393" s="162"/>
      <c r="J393" s="162"/>
      <c r="K393" s="162"/>
      <c r="L393" s="162"/>
      <c r="M393" s="162"/>
      <c r="N393" s="162"/>
      <c r="O393" s="162"/>
    </row>
    <row r="394" spans="1:15" ht="15.75" customHeight="1">
      <c r="A394" s="169">
        <v>2060199</v>
      </c>
      <c r="B394" s="170" t="s">
        <v>451</v>
      </c>
      <c r="C394" s="174"/>
      <c r="D394" s="175"/>
      <c r="E394" s="173">
        <f t="shared" si="6"/>
        <v>0</v>
      </c>
      <c r="F394" s="162"/>
      <c r="G394" s="162"/>
      <c r="H394" s="162"/>
      <c r="I394" s="162"/>
      <c r="J394" s="162"/>
      <c r="K394" s="162"/>
      <c r="L394" s="162"/>
      <c r="M394" s="162"/>
      <c r="N394" s="162"/>
      <c r="O394" s="162"/>
    </row>
    <row r="395" spans="1:15" ht="15.75" customHeight="1">
      <c r="A395" s="169">
        <v>20602</v>
      </c>
      <c r="B395" s="170" t="s">
        <v>452</v>
      </c>
      <c r="C395" s="171">
        <f>SUM(C396,C397,C398,C399,C400,C401,C402,C403)</f>
        <v>0</v>
      </c>
      <c r="D395" s="171">
        <f>SUM(D396,D397,D398,D399,D400,D401,D402,D403)</f>
        <v>0</v>
      </c>
      <c r="E395" s="173">
        <f t="shared" si="6"/>
        <v>0</v>
      </c>
      <c r="F395" s="162"/>
      <c r="G395" s="162"/>
      <c r="H395" s="162"/>
      <c r="I395" s="162"/>
      <c r="J395" s="162"/>
      <c r="K395" s="162"/>
      <c r="L395" s="162"/>
      <c r="M395" s="162"/>
      <c r="N395" s="162"/>
      <c r="O395" s="162"/>
    </row>
    <row r="396" spans="1:15" ht="15.75" customHeight="1">
      <c r="A396" s="169">
        <v>2060201</v>
      </c>
      <c r="B396" s="170" t="s">
        <v>453</v>
      </c>
      <c r="C396" s="174"/>
      <c r="D396" s="174"/>
      <c r="E396" s="173">
        <f t="shared" si="6"/>
        <v>0</v>
      </c>
      <c r="F396" s="162"/>
      <c r="G396" s="162"/>
      <c r="H396" s="162"/>
      <c r="I396" s="162"/>
      <c r="J396" s="162"/>
      <c r="K396" s="162"/>
      <c r="L396" s="162"/>
      <c r="M396" s="162"/>
      <c r="N396" s="162"/>
      <c r="O396" s="162"/>
    </row>
    <row r="397" spans="1:15" ht="15.75" customHeight="1">
      <c r="A397" s="169">
        <v>2060203</v>
      </c>
      <c r="B397" s="170" t="s">
        <v>454</v>
      </c>
      <c r="C397" s="174"/>
      <c r="D397" s="175"/>
      <c r="E397" s="173">
        <f t="shared" si="6"/>
        <v>0</v>
      </c>
      <c r="F397" s="162"/>
      <c r="G397" s="162"/>
      <c r="H397" s="162"/>
      <c r="I397" s="162"/>
      <c r="J397" s="162"/>
      <c r="K397" s="162"/>
      <c r="L397" s="162"/>
      <c r="M397" s="162"/>
      <c r="N397" s="162"/>
      <c r="O397" s="162"/>
    </row>
    <row r="398" spans="1:15" ht="15.75" customHeight="1">
      <c r="A398" s="169">
        <v>2060204</v>
      </c>
      <c r="B398" s="170" t="s">
        <v>455</v>
      </c>
      <c r="C398" s="174"/>
      <c r="D398" s="175"/>
      <c r="E398" s="173">
        <f t="shared" si="6"/>
        <v>0</v>
      </c>
      <c r="F398" s="162"/>
      <c r="G398" s="162"/>
      <c r="H398" s="162"/>
      <c r="I398" s="162"/>
      <c r="J398" s="162"/>
      <c r="K398" s="162"/>
      <c r="L398" s="162"/>
      <c r="M398" s="162"/>
      <c r="N398" s="162"/>
      <c r="O398" s="162"/>
    </row>
    <row r="399" spans="1:15" ht="15.75" customHeight="1">
      <c r="A399" s="169">
        <v>2060205</v>
      </c>
      <c r="B399" s="170" t="s">
        <v>456</v>
      </c>
      <c r="C399" s="174"/>
      <c r="D399" s="175"/>
      <c r="E399" s="173">
        <f t="shared" si="6"/>
        <v>0</v>
      </c>
      <c r="F399" s="162"/>
      <c r="G399" s="162"/>
      <c r="H399" s="162"/>
      <c r="I399" s="162"/>
      <c r="J399" s="162"/>
      <c r="K399" s="162"/>
      <c r="L399" s="162"/>
      <c r="M399" s="162"/>
      <c r="N399" s="162"/>
      <c r="O399" s="162"/>
    </row>
    <row r="400" spans="1:15" ht="15.75" customHeight="1">
      <c r="A400" s="169">
        <v>2060206</v>
      </c>
      <c r="B400" s="170" t="s">
        <v>457</v>
      </c>
      <c r="C400" s="174"/>
      <c r="D400" s="175"/>
      <c r="E400" s="173">
        <f t="shared" si="6"/>
        <v>0</v>
      </c>
      <c r="F400" s="162"/>
      <c r="G400" s="162"/>
      <c r="H400" s="162"/>
      <c r="I400" s="162"/>
      <c r="J400" s="162"/>
      <c r="K400" s="162"/>
      <c r="L400" s="162"/>
      <c r="M400" s="162"/>
      <c r="N400" s="162"/>
      <c r="O400" s="162"/>
    </row>
    <row r="401" spans="1:15" ht="15.75" customHeight="1">
      <c r="A401" s="169">
        <v>2060207</v>
      </c>
      <c r="B401" s="170" t="s">
        <v>458</v>
      </c>
      <c r="C401" s="174"/>
      <c r="D401" s="175"/>
      <c r="E401" s="173">
        <f t="shared" si="6"/>
        <v>0</v>
      </c>
      <c r="F401" s="162"/>
      <c r="G401" s="162"/>
      <c r="H401" s="162"/>
      <c r="I401" s="162"/>
      <c r="J401" s="162"/>
      <c r="K401" s="162"/>
      <c r="L401" s="162"/>
      <c r="M401" s="162"/>
      <c r="N401" s="162"/>
      <c r="O401" s="162"/>
    </row>
    <row r="402" spans="1:15" ht="15.75" customHeight="1">
      <c r="A402" s="169">
        <v>2060208</v>
      </c>
      <c r="B402" s="170" t="s">
        <v>459</v>
      </c>
      <c r="C402" s="174"/>
      <c r="D402" s="175"/>
      <c r="E402" s="173">
        <f t="shared" si="6"/>
        <v>0</v>
      </c>
      <c r="F402" s="162"/>
      <c r="G402" s="162"/>
      <c r="H402" s="162"/>
      <c r="I402" s="162"/>
      <c r="J402" s="162"/>
      <c r="K402" s="162"/>
      <c r="L402" s="162"/>
      <c r="M402" s="162"/>
      <c r="N402" s="162"/>
      <c r="O402" s="162"/>
    </row>
    <row r="403" spans="1:15" ht="15.75" customHeight="1">
      <c r="A403" s="169">
        <v>2060299</v>
      </c>
      <c r="B403" s="170" t="s">
        <v>460</v>
      </c>
      <c r="C403" s="174"/>
      <c r="D403" s="175"/>
      <c r="E403" s="173">
        <f t="shared" si="6"/>
        <v>0</v>
      </c>
      <c r="F403" s="162"/>
      <c r="G403" s="162"/>
      <c r="H403" s="162"/>
      <c r="I403" s="162"/>
      <c r="J403" s="162"/>
      <c r="K403" s="162"/>
      <c r="L403" s="162"/>
      <c r="M403" s="162"/>
      <c r="N403" s="162"/>
      <c r="O403" s="162"/>
    </row>
    <row r="404" spans="1:15" ht="15.75" customHeight="1">
      <c r="A404" s="169">
        <v>20603</v>
      </c>
      <c r="B404" s="170" t="s">
        <v>461</v>
      </c>
      <c r="C404" s="171">
        <f>SUM(C405,C406,C407,C408,C409)</f>
        <v>0</v>
      </c>
      <c r="D404" s="171">
        <f>SUM(D405,D406,D407,D408,D409)</f>
        <v>0</v>
      </c>
      <c r="E404" s="173">
        <f t="shared" si="6"/>
        <v>0</v>
      </c>
      <c r="F404" s="162"/>
      <c r="G404" s="162"/>
      <c r="H404" s="162"/>
      <c r="I404" s="162"/>
      <c r="J404" s="162"/>
      <c r="K404" s="162"/>
      <c r="L404" s="162"/>
      <c r="M404" s="162"/>
      <c r="N404" s="162"/>
      <c r="O404" s="162"/>
    </row>
    <row r="405" spans="1:15" ht="15.75" customHeight="1">
      <c r="A405" s="169">
        <v>2060301</v>
      </c>
      <c r="B405" s="170" t="s">
        <v>453</v>
      </c>
      <c r="C405" s="174"/>
      <c r="D405" s="174"/>
      <c r="E405" s="173">
        <f t="shared" si="6"/>
        <v>0</v>
      </c>
      <c r="F405" s="162"/>
      <c r="G405" s="162"/>
      <c r="H405" s="162"/>
      <c r="I405" s="162"/>
      <c r="J405" s="162"/>
      <c r="K405" s="162"/>
      <c r="L405" s="162"/>
      <c r="M405" s="162"/>
      <c r="N405" s="162"/>
      <c r="O405" s="162"/>
    </row>
    <row r="406" spans="1:15" ht="15.75" customHeight="1">
      <c r="A406" s="169">
        <v>2060302</v>
      </c>
      <c r="B406" s="170" t="s">
        <v>462</v>
      </c>
      <c r="C406" s="174"/>
      <c r="D406" s="175"/>
      <c r="E406" s="173">
        <f t="shared" si="6"/>
        <v>0</v>
      </c>
      <c r="F406" s="162"/>
      <c r="G406" s="162"/>
      <c r="H406" s="162"/>
      <c r="I406" s="162"/>
      <c r="J406" s="162"/>
      <c r="K406" s="162"/>
      <c r="L406" s="162"/>
      <c r="M406" s="162"/>
      <c r="N406" s="162"/>
      <c r="O406" s="162"/>
    </row>
    <row r="407" spans="1:15" ht="15.75" customHeight="1">
      <c r="A407" s="169">
        <v>2060303</v>
      </c>
      <c r="B407" s="170" t="s">
        <v>463</v>
      </c>
      <c r="C407" s="174"/>
      <c r="D407" s="175"/>
      <c r="E407" s="173">
        <f t="shared" si="6"/>
        <v>0</v>
      </c>
      <c r="F407" s="162"/>
      <c r="G407" s="162"/>
      <c r="H407" s="162"/>
      <c r="I407" s="162"/>
      <c r="J407" s="162"/>
      <c r="K407" s="162"/>
      <c r="L407" s="162"/>
      <c r="M407" s="162"/>
      <c r="N407" s="162"/>
      <c r="O407" s="162"/>
    </row>
    <row r="408" spans="1:15" ht="15.75" customHeight="1">
      <c r="A408" s="169">
        <v>2060304</v>
      </c>
      <c r="B408" s="170" t="s">
        <v>464</v>
      </c>
      <c r="C408" s="174"/>
      <c r="D408" s="175"/>
      <c r="E408" s="173">
        <f t="shared" si="6"/>
        <v>0</v>
      </c>
      <c r="F408" s="162"/>
      <c r="G408" s="162"/>
      <c r="H408" s="162"/>
      <c r="I408" s="162"/>
      <c r="J408" s="162"/>
      <c r="K408" s="162"/>
      <c r="L408" s="162"/>
      <c r="M408" s="162"/>
      <c r="N408" s="162"/>
      <c r="O408" s="162"/>
    </row>
    <row r="409" spans="1:15" ht="15.75" customHeight="1">
      <c r="A409" s="169">
        <v>2060399</v>
      </c>
      <c r="B409" s="170" t="s">
        <v>465</v>
      </c>
      <c r="C409" s="174"/>
      <c r="D409" s="175"/>
      <c r="E409" s="173">
        <f t="shared" si="6"/>
        <v>0</v>
      </c>
      <c r="F409" s="162"/>
      <c r="G409" s="162"/>
      <c r="H409" s="162"/>
      <c r="I409" s="162"/>
      <c r="J409" s="162"/>
      <c r="K409" s="162"/>
      <c r="L409" s="162"/>
      <c r="M409" s="162"/>
      <c r="N409" s="162"/>
      <c r="O409" s="162"/>
    </row>
    <row r="410" spans="1:15" ht="15.75" customHeight="1">
      <c r="A410" s="169">
        <v>20604</v>
      </c>
      <c r="B410" s="170" t="s">
        <v>466</v>
      </c>
      <c r="C410" s="171">
        <f>SUM(C411,C412,C413,C414)</f>
        <v>0</v>
      </c>
      <c r="D410" s="171">
        <f>SUM(D411,D412,D413,D414)</f>
        <v>0</v>
      </c>
      <c r="E410" s="173">
        <f t="shared" si="6"/>
        <v>0</v>
      </c>
      <c r="F410" s="162"/>
      <c r="G410" s="162"/>
      <c r="H410" s="162"/>
      <c r="I410" s="162"/>
      <c r="J410" s="162"/>
      <c r="K410" s="162"/>
      <c r="L410" s="162"/>
      <c r="M410" s="162"/>
      <c r="N410" s="162"/>
      <c r="O410" s="162"/>
    </row>
    <row r="411" spans="1:15" ht="15.75" customHeight="1">
      <c r="A411" s="169">
        <v>2060401</v>
      </c>
      <c r="B411" s="170" t="s">
        <v>453</v>
      </c>
      <c r="C411" s="174"/>
      <c r="D411" s="174"/>
      <c r="E411" s="173">
        <f t="shared" si="6"/>
        <v>0</v>
      </c>
      <c r="F411" s="162"/>
      <c r="G411" s="162"/>
      <c r="H411" s="162"/>
      <c r="I411" s="162"/>
      <c r="J411" s="162"/>
      <c r="K411" s="162"/>
      <c r="L411" s="162"/>
      <c r="M411" s="162"/>
      <c r="N411" s="162"/>
      <c r="O411" s="162"/>
    </row>
    <row r="412" spans="1:15" ht="15.75" customHeight="1">
      <c r="A412" s="169">
        <v>2060404</v>
      </c>
      <c r="B412" s="170" t="s">
        <v>467</v>
      </c>
      <c r="C412" s="174"/>
      <c r="D412" s="175"/>
      <c r="E412" s="173">
        <f t="shared" si="6"/>
        <v>0</v>
      </c>
      <c r="F412" s="162"/>
      <c r="G412" s="162"/>
      <c r="H412" s="162"/>
      <c r="I412" s="162"/>
      <c r="J412" s="162"/>
      <c r="K412" s="162"/>
      <c r="L412" s="162"/>
      <c r="M412" s="162"/>
      <c r="N412" s="162"/>
      <c r="O412" s="162"/>
    </row>
    <row r="413" spans="1:15" ht="15.75" customHeight="1">
      <c r="A413" s="169">
        <v>2060405</v>
      </c>
      <c r="B413" s="170" t="s">
        <v>468</v>
      </c>
      <c r="C413" s="174"/>
      <c r="D413" s="175"/>
      <c r="E413" s="173">
        <f t="shared" si="6"/>
        <v>0</v>
      </c>
      <c r="F413" s="162"/>
      <c r="G413" s="162"/>
      <c r="H413" s="162"/>
      <c r="I413" s="162"/>
      <c r="J413" s="162"/>
      <c r="K413" s="162"/>
      <c r="L413" s="162"/>
      <c r="M413" s="162"/>
      <c r="N413" s="162"/>
      <c r="O413" s="162"/>
    </row>
    <row r="414" spans="1:15" ht="15.75" customHeight="1">
      <c r="A414" s="169">
        <v>2060499</v>
      </c>
      <c r="B414" s="170" t="s">
        <v>469</v>
      </c>
      <c r="C414" s="174"/>
      <c r="D414" s="175"/>
      <c r="E414" s="173">
        <f t="shared" si="6"/>
        <v>0</v>
      </c>
      <c r="F414" s="162"/>
      <c r="G414" s="162"/>
      <c r="H414" s="162"/>
      <c r="I414" s="162"/>
      <c r="J414" s="162"/>
      <c r="K414" s="162"/>
      <c r="L414" s="162"/>
      <c r="M414" s="162"/>
      <c r="N414" s="162"/>
      <c r="O414" s="162"/>
    </row>
    <row r="415" spans="1:15" ht="15.75" customHeight="1">
      <c r="A415" s="169">
        <v>20605</v>
      </c>
      <c r="B415" s="170" t="s">
        <v>470</v>
      </c>
      <c r="C415" s="171">
        <f>SUM(C416,C417,C418,C419)</f>
        <v>0</v>
      </c>
      <c r="D415" s="171">
        <f>SUM(D416,D417,D418,D419)</f>
        <v>0</v>
      </c>
      <c r="E415" s="173">
        <f t="shared" si="6"/>
        <v>0</v>
      </c>
      <c r="F415" s="162"/>
      <c r="G415" s="162"/>
      <c r="H415" s="162"/>
      <c r="I415" s="162"/>
      <c r="J415" s="162"/>
      <c r="K415" s="162"/>
      <c r="L415" s="162"/>
      <c r="M415" s="162"/>
      <c r="N415" s="162"/>
      <c r="O415" s="162"/>
    </row>
    <row r="416" spans="1:15" ht="15.75" customHeight="1">
      <c r="A416" s="169">
        <v>2060501</v>
      </c>
      <c r="B416" s="170" t="s">
        <v>453</v>
      </c>
      <c r="C416" s="174"/>
      <c r="D416" s="174"/>
      <c r="E416" s="173">
        <f t="shared" si="6"/>
        <v>0</v>
      </c>
      <c r="F416" s="162"/>
      <c r="G416" s="162"/>
      <c r="H416" s="162"/>
      <c r="I416" s="162"/>
      <c r="J416" s="162"/>
      <c r="K416" s="162"/>
      <c r="L416" s="162"/>
      <c r="M416" s="162"/>
      <c r="N416" s="162"/>
      <c r="O416" s="162"/>
    </row>
    <row r="417" spans="1:15" ht="15.75" customHeight="1">
      <c r="A417" s="169">
        <v>2060502</v>
      </c>
      <c r="B417" s="170" t="s">
        <v>471</v>
      </c>
      <c r="C417" s="174"/>
      <c r="D417" s="175"/>
      <c r="E417" s="173">
        <f t="shared" si="6"/>
        <v>0</v>
      </c>
      <c r="F417" s="162"/>
      <c r="G417" s="162"/>
      <c r="H417" s="162"/>
      <c r="I417" s="162"/>
      <c r="J417" s="162"/>
      <c r="K417" s="162"/>
      <c r="L417" s="162"/>
      <c r="M417" s="162"/>
      <c r="N417" s="162"/>
      <c r="O417" s="162"/>
    </row>
    <row r="418" spans="1:15" ht="15.75" customHeight="1">
      <c r="A418" s="169">
        <v>2060503</v>
      </c>
      <c r="B418" s="170" t="s">
        <v>472</v>
      </c>
      <c r="C418" s="174"/>
      <c r="D418" s="175"/>
      <c r="E418" s="173">
        <f t="shared" si="6"/>
        <v>0</v>
      </c>
      <c r="F418" s="162"/>
      <c r="G418" s="162"/>
      <c r="H418" s="162"/>
      <c r="I418" s="162"/>
      <c r="J418" s="162"/>
      <c r="K418" s="162"/>
      <c r="L418" s="162"/>
      <c r="M418" s="162"/>
      <c r="N418" s="162"/>
      <c r="O418" s="162"/>
    </row>
    <row r="419" spans="1:15" ht="15.75" customHeight="1">
      <c r="A419" s="169">
        <v>2060599</v>
      </c>
      <c r="B419" s="170" t="s">
        <v>473</v>
      </c>
      <c r="C419" s="174"/>
      <c r="D419" s="175"/>
      <c r="E419" s="173">
        <f t="shared" si="6"/>
        <v>0</v>
      </c>
      <c r="F419" s="162"/>
      <c r="G419" s="162"/>
      <c r="H419" s="162"/>
      <c r="I419" s="162"/>
      <c r="J419" s="162"/>
      <c r="K419" s="162"/>
      <c r="L419" s="162"/>
      <c r="M419" s="162"/>
      <c r="N419" s="162"/>
      <c r="O419" s="162"/>
    </row>
    <row r="420" spans="1:15" ht="15.75" customHeight="1">
      <c r="A420" s="169">
        <v>20606</v>
      </c>
      <c r="B420" s="170" t="s">
        <v>474</v>
      </c>
      <c r="C420" s="171">
        <f>SUM(C421,C422,C423,C424)</f>
        <v>0</v>
      </c>
      <c r="D420" s="171">
        <f>SUM(D421,D422,D423,D424)</f>
        <v>0</v>
      </c>
      <c r="E420" s="173">
        <f t="shared" si="6"/>
        <v>0</v>
      </c>
      <c r="F420" s="162"/>
      <c r="G420" s="162"/>
      <c r="H420" s="162"/>
      <c r="I420" s="162"/>
      <c r="J420" s="162"/>
      <c r="K420" s="162"/>
      <c r="L420" s="162"/>
      <c r="M420" s="162"/>
      <c r="N420" s="162"/>
      <c r="O420" s="162"/>
    </row>
    <row r="421" spans="1:15" ht="15.75" customHeight="1">
      <c r="A421" s="169">
        <v>2060601</v>
      </c>
      <c r="B421" s="170" t="s">
        <v>475</v>
      </c>
      <c r="C421" s="174"/>
      <c r="D421" s="174"/>
      <c r="E421" s="173">
        <f t="shared" si="6"/>
        <v>0</v>
      </c>
      <c r="F421" s="162"/>
      <c r="G421" s="162"/>
      <c r="H421" s="162"/>
      <c r="I421" s="162"/>
      <c r="J421" s="162"/>
      <c r="K421" s="162"/>
      <c r="L421" s="162"/>
      <c r="M421" s="162"/>
      <c r="N421" s="162"/>
      <c r="O421" s="162"/>
    </row>
    <row r="422" spans="1:15" ht="15.75" customHeight="1">
      <c r="A422" s="169">
        <v>2060602</v>
      </c>
      <c r="B422" s="170" t="s">
        <v>476</v>
      </c>
      <c r="C422" s="174"/>
      <c r="D422" s="175"/>
      <c r="E422" s="173">
        <f t="shared" si="6"/>
        <v>0</v>
      </c>
      <c r="F422" s="162"/>
      <c r="G422" s="162"/>
      <c r="H422" s="162"/>
      <c r="I422" s="162"/>
      <c r="J422" s="162"/>
      <c r="K422" s="162"/>
      <c r="L422" s="162"/>
      <c r="M422" s="162"/>
      <c r="N422" s="162"/>
      <c r="O422" s="162"/>
    </row>
    <row r="423" spans="1:15" ht="15.75" customHeight="1">
      <c r="A423" s="169">
        <v>2060603</v>
      </c>
      <c r="B423" s="170" t="s">
        <v>477</v>
      </c>
      <c r="C423" s="174"/>
      <c r="D423" s="175"/>
      <c r="E423" s="173">
        <f t="shared" si="6"/>
        <v>0</v>
      </c>
      <c r="F423" s="162"/>
      <c r="G423" s="162"/>
      <c r="H423" s="162"/>
      <c r="I423" s="162"/>
      <c r="J423" s="162"/>
      <c r="K423" s="162"/>
      <c r="L423" s="162"/>
      <c r="M423" s="162"/>
      <c r="N423" s="162"/>
      <c r="O423" s="162"/>
    </row>
    <row r="424" spans="1:15" ht="15.75" customHeight="1">
      <c r="A424" s="169">
        <v>2060699</v>
      </c>
      <c r="B424" s="170" t="s">
        <v>478</v>
      </c>
      <c r="C424" s="174"/>
      <c r="D424" s="175"/>
      <c r="E424" s="173">
        <f t="shared" si="6"/>
        <v>0</v>
      </c>
      <c r="F424" s="162"/>
      <c r="G424" s="162"/>
      <c r="H424" s="162"/>
      <c r="I424" s="162"/>
      <c r="J424" s="162"/>
      <c r="K424" s="162"/>
      <c r="L424" s="162"/>
      <c r="M424" s="162"/>
      <c r="N424" s="162"/>
      <c r="O424" s="162"/>
    </row>
    <row r="425" spans="1:15" ht="15.75" customHeight="1">
      <c r="A425" s="169">
        <v>20607</v>
      </c>
      <c r="B425" s="170" t="s">
        <v>479</v>
      </c>
      <c r="C425" s="171">
        <f>SUM(C426,C427,C428,C429,C430,C431)</f>
        <v>50</v>
      </c>
      <c r="D425" s="171">
        <f>SUM(D426,D427,D428,D429,D430,D431)</f>
        <v>0</v>
      </c>
      <c r="E425" s="173">
        <f t="shared" si="6"/>
        <v>0</v>
      </c>
      <c r="F425" s="162"/>
      <c r="G425" s="162"/>
      <c r="H425" s="162"/>
      <c r="I425" s="162"/>
      <c r="J425" s="162"/>
      <c r="K425" s="162"/>
      <c r="L425" s="162"/>
      <c r="M425" s="162"/>
      <c r="N425" s="162"/>
      <c r="O425" s="162"/>
    </row>
    <row r="426" spans="1:15" ht="15.75" customHeight="1">
      <c r="A426" s="169">
        <v>2060701</v>
      </c>
      <c r="B426" s="170" t="s">
        <v>453</v>
      </c>
      <c r="C426" s="174"/>
      <c r="D426" s="174"/>
      <c r="E426" s="173">
        <f t="shared" si="6"/>
        <v>0</v>
      </c>
      <c r="F426" s="162"/>
      <c r="G426" s="162"/>
      <c r="H426" s="162"/>
      <c r="I426" s="162"/>
      <c r="J426" s="162"/>
      <c r="K426" s="162"/>
      <c r="L426" s="162"/>
      <c r="M426" s="162"/>
      <c r="N426" s="162"/>
      <c r="O426" s="162"/>
    </row>
    <row r="427" spans="1:15" ht="15.75" customHeight="1">
      <c r="A427" s="169">
        <v>2060702</v>
      </c>
      <c r="B427" s="170" t="s">
        <v>480</v>
      </c>
      <c r="C427" s="174"/>
      <c r="D427" s="175"/>
      <c r="E427" s="173">
        <f t="shared" si="6"/>
        <v>0</v>
      </c>
      <c r="F427" s="162"/>
      <c r="G427" s="162"/>
      <c r="H427" s="162"/>
      <c r="I427" s="162"/>
      <c r="J427" s="162"/>
      <c r="K427" s="162"/>
      <c r="L427" s="162"/>
      <c r="M427" s="162"/>
      <c r="N427" s="162"/>
      <c r="O427" s="162"/>
    </row>
    <row r="428" spans="1:15" ht="15.75" customHeight="1">
      <c r="A428" s="169">
        <v>2060703</v>
      </c>
      <c r="B428" s="170" t="s">
        <v>481</v>
      </c>
      <c r="C428" s="174"/>
      <c r="D428" s="175"/>
      <c r="E428" s="173">
        <f t="shared" si="6"/>
        <v>0</v>
      </c>
      <c r="F428" s="162"/>
      <c r="G428" s="162"/>
      <c r="H428" s="162"/>
      <c r="I428" s="162"/>
      <c r="J428" s="162"/>
      <c r="K428" s="162"/>
      <c r="L428" s="162"/>
      <c r="M428" s="162"/>
      <c r="N428" s="162"/>
      <c r="O428" s="162"/>
    </row>
    <row r="429" spans="1:15" ht="15.75" customHeight="1">
      <c r="A429" s="169">
        <v>2060704</v>
      </c>
      <c r="B429" s="170" t="s">
        <v>482</v>
      </c>
      <c r="C429" s="174"/>
      <c r="D429" s="175"/>
      <c r="E429" s="173">
        <f t="shared" si="6"/>
        <v>0</v>
      </c>
      <c r="F429" s="162"/>
      <c r="G429" s="162"/>
      <c r="H429" s="162"/>
      <c r="I429" s="162"/>
      <c r="J429" s="162"/>
      <c r="K429" s="162"/>
      <c r="L429" s="162"/>
      <c r="M429" s="162"/>
      <c r="N429" s="162"/>
      <c r="O429" s="162"/>
    </row>
    <row r="430" spans="1:15" ht="15.75" customHeight="1">
      <c r="A430" s="169">
        <v>2060705</v>
      </c>
      <c r="B430" s="170" t="s">
        <v>483</v>
      </c>
      <c r="C430" s="174"/>
      <c r="D430" s="175"/>
      <c r="E430" s="173">
        <f t="shared" si="6"/>
        <v>0</v>
      </c>
      <c r="F430" s="162"/>
      <c r="G430" s="162"/>
      <c r="H430" s="162"/>
      <c r="I430" s="162"/>
      <c r="J430" s="162"/>
      <c r="K430" s="162"/>
      <c r="L430" s="162"/>
      <c r="M430" s="162"/>
      <c r="N430" s="162"/>
      <c r="O430" s="162"/>
    </row>
    <row r="431" spans="1:15" ht="15.75" customHeight="1">
      <c r="A431" s="169">
        <v>2060799</v>
      </c>
      <c r="B431" s="170" t="s">
        <v>484</v>
      </c>
      <c r="C431" s="174">
        <v>50</v>
      </c>
      <c r="D431" s="175"/>
      <c r="E431" s="173">
        <f t="shared" si="6"/>
        <v>0</v>
      </c>
      <c r="F431" s="162"/>
      <c r="G431" s="162"/>
      <c r="H431" s="162"/>
      <c r="I431" s="162"/>
      <c r="J431" s="162"/>
      <c r="K431" s="162"/>
      <c r="L431" s="162"/>
      <c r="M431" s="162"/>
      <c r="N431" s="162"/>
      <c r="O431" s="162"/>
    </row>
    <row r="432" spans="1:15" ht="15.75" customHeight="1">
      <c r="A432" s="169">
        <v>20608</v>
      </c>
      <c r="B432" s="170" t="s">
        <v>485</v>
      </c>
      <c r="C432" s="171">
        <f>SUM(C433,C434,C435)</f>
        <v>0</v>
      </c>
      <c r="D432" s="171">
        <f>SUM(D433,D434,D435)</f>
        <v>0</v>
      </c>
      <c r="E432" s="173">
        <f t="shared" si="6"/>
        <v>0</v>
      </c>
      <c r="F432" s="162"/>
      <c r="G432" s="162"/>
      <c r="H432" s="162"/>
      <c r="I432" s="162"/>
      <c r="J432" s="162"/>
      <c r="K432" s="162"/>
      <c r="L432" s="162"/>
      <c r="M432" s="162"/>
      <c r="N432" s="162"/>
      <c r="O432" s="162"/>
    </row>
    <row r="433" spans="1:15" ht="15.75" customHeight="1">
      <c r="A433" s="169">
        <v>2060801</v>
      </c>
      <c r="B433" s="170" t="s">
        <v>486</v>
      </c>
      <c r="C433" s="174"/>
      <c r="D433" s="174"/>
      <c r="E433" s="173">
        <f t="shared" si="6"/>
        <v>0</v>
      </c>
      <c r="F433" s="162"/>
      <c r="G433" s="162"/>
      <c r="H433" s="162"/>
      <c r="I433" s="162"/>
      <c r="J433" s="162"/>
      <c r="K433" s="162"/>
      <c r="L433" s="162"/>
      <c r="M433" s="162"/>
      <c r="N433" s="162"/>
      <c r="O433" s="162"/>
    </row>
    <row r="434" spans="1:15" ht="15.75" customHeight="1">
      <c r="A434" s="169">
        <v>2060802</v>
      </c>
      <c r="B434" s="170" t="s">
        <v>487</v>
      </c>
      <c r="C434" s="174"/>
      <c r="D434" s="174"/>
      <c r="E434" s="173">
        <f t="shared" si="6"/>
        <v>0</v>
      </c>
      <c r="F434" s="162"/>
      <c r="G434" s="162"/>
      <c r="H434" s="162"/>
      <c r="I434" s="162"/>
      <c r="J434" s="162"/>
      <c r="K434" s="162"/>
      <c r="L434" s="162"/>
      <c r="M434" s="162"/>
      <c r="N434" s="162"/>
      <c r="O434" s="162"/>
    </row>
    <row r="435" spans="1:15" ht="15.75" customHeight="1">
      <c r="A435" s="169">
        <v>2060899</v>
      </c>
      <c r="B435" s="170" t="s">
        <v>488</v>
      </c>
      <c r="C435" s="174"/>
      <c r="D435" s="174"/>
      <c r="E435" s="173">
        <f t="shared" si="6"/>
        <v>0</v>
      </c>
      <c r="F435" s="162"/>
      <c r="G435" s="162"/>
      <c r="H435" s="162"/>
      <c r="I435" s="162"/>
      <c r="J435" s="162"/>
      <c r="K435" s="162"/>
      <c r="L435" s="162"/>
      <c r="M435" s="162"/>
      <c r="N435" s="162"/>
      <c r="O435" s="162"/>
    </row>
    <row r="436" spans="1:15" ht="15.75" customHeight="1">
      <c r="A436" s="169">
        <v>20609</v>
      </c>
      <c r="B436" s="170" t="s">
        <v>489</v>
      </c>
      <c r="C436" s="171">
        <f>SUM(C437,C438,C439)</f>
        <v>0</v>
      </c>
      <c r="D436" s="171">
        <f>SUM(D437,D438,D439)</f>
        <v>0</v>
      </c>
      <c r="E436" s="173">
        <f t="shared" si="6"/>
        <v>0</v>
      </c>
      <c r="F436" s="162"/>
      <c r="G436" s="162"/>
      <c r="H436" s="162"/>
      <c r="I436" s="162"/>
      <c r="J436" s="162"/>
      <c r="K436" s="162"/>
      <c r="L436" s="162"/>
      <c r="M436" s="162"/>
      <c r="N436" s="162"/>
      <c r="O436" s="162"/>
    </row>
    <row r="437" spans="1:15" ht="15.75" customHeight="1">
      <c r="A437" s="169">
        <v>2060901</v>
      </c>
      <c r="B437" s="170" t="s">
        <v>490</v>
      </c>
      <c r="C437" s="174"/>
      <c r="D437" s="174"/>
      <c r="E437" s="173">
        <f t="shared" si="6"/>
        <v>0</v>
      </c>
      <c r="F437" s="162"/>
      <c r="G437" s="162"/>
      <c r="H437" s="162"/>
      <c r="I437" s="162"/>
      <c r="J437" s="162"/>
      <c r="K437" s="162"/>
      <c r="L437" s="162"/>
      <c r="M437" s="162"/>
      <c r="N437" s="162"/>
      <c r="O437" s="162"/>
    </row>
    <row r="438" spans="1:15" ht="15.75" customHeight="1">
      <c r="A438" s="169">
        <v>2060902</v>
      </c>
      <c r="B438" s="170" t="s">
        <v>491</v>
      </c>
      <c r="C438" s="174"/>
      <c r="D438" s="174"/>
      <c r="E438" s="173">
        <f t="shared" si="6"/>
        <v>0</v>
      </c>
      <c r="F438" s="162"/>
      <c r="G438" s="162"/>
      <c r="H438" s="162"/>
      <c r="I438" s="162"/>
      <c r="J438" s="162"/>
      <c r="K438" s="162"/>
      <c r="L438" s="162"/>
      <c r="M438" s="162"/>
      <c r="N438" s="162"/>
      <c r="O438" s="162"/>
    </row>
    <row r="439" spans="1:15" ht="15.75" customHeight="1">
      <c r="A439" s="169">
        <v>2060999</v>
      </c>
      <c r="B439" s="170" t="s">
        <v>492</v>
      </c>
      <c r="C439" s="174"/>
      <c r="D439" s="174"/>
      <c r="E439" s="173">
        <f t="shared" si="6"/>
        <v>0</v>
      </c>
      <c r="F439" s="162"/>
      <c r="G439" s="162"/>
      <c r="H439" s="162"/>
      <c r="I439" s="162"/>
      <c r="J439" s="162"/>
      <c r="K439" s="162"/>
      <c r="L439" s="162"/>
      <c r="M439" s="162"/>
      <c r="N439" s="162"/>
      <c r="O439" s="162"/>
    </row>
    <row r="440" spans="1:15" ht="15.75" customHeight="1">
      <c r="A440" s="169">
        <v>20699</v>
      </c>
      <c r="B440" s="170" t="s">
        <v>493</v>
      </c>
      <c r="C440" s="171">
        <f>SUM(C441,C442,C443,C444)</f>
        <v>0</v>
      </c>
      <c r="D440" s="171">
        <f>SUM(D441,D442,D443,D444)</f>
        <v>0</v>
      </c>
      <c r="E440" s="173">
        <f t="shared" si="6"/>
        <v>0</v>
      </c>
      <c r="F440" s="162"/>
      <c r="G440" s="162"/>
      <c r="H440" s="162"/>
      <c r="I440" s="162"/>
      <c r="J440" s="162"/>
      <c r="K440" s="162"/>
      <c r="L440" s="162"/>
      <c r="M440" s="162"/>
      <c r="N440" s="162"/>
      <c r="O440" s="162"/>
    </row>
    <row r="441" spans="1:15" ht="15.75" customHeight="1">
      <c r="A441" s="169">
        <v>2069901</v>
      </c>
      <c r="B441" s="170" t="s">
        <v>494</v>
      </c>
      <c r="C441" s="174"/>
      <c r="D441" s="174"/>
      <c r="E441" s="173">
        <f t="shared" si="6"/>
        <v>0</v>
      </c>
      <c r="F441" s="162"/>
      <c r="G441" s="162"/>
      <c r="H441" s="162"/>
      <c r="I441" s="162"/>
      <c r="J441" s="162"/>
      <c r="K441" s="162"/>
      <c r="L441" s="162"/>
      <c r="M441" s="162"/>
      <c r="N441" s="162"/>
      <c r="O441" s="162"/>
    </row>
    <row r="442" spans="1:15" ht="15.75" customHeight="1">
      <c r="A442" s="169">
        <v>2069902</v>
      </c>
      <c r="B442" s="170" t="s">
        <v>495</v>
      </c>
      <c r="C442" s="174"/>
      <c r="D442" s="175"/>
      <c r="E442" s="173">
        <f t="shared" si="6"/>
        <v>0</v>
      </c>
      <c r="F442" s="162"/>
      <c r="G442" s="162"/>
      <c r="H442" s="162"/>
      <c r="I442" s="162"/>
      <c r="J442" s="162"/>
      <c r="K442" s="162"/>
      <c r="L442" s="162"/>
      <c r="M442" s="162"/>
      <c r="N442" s="162"/>
      <c r="O442" s="162"/>
    </row>
    <row r="443" spans="1:15" ht="15.75" customHeight="1">
      <c r="A443" s="169">
        <v>2069903</v>
      </c>
      <c r="B443" s="170" t="s">
        <v>496</v>
      </c>
      <c r="C443" s="174"/>
      <c r="D443" s="175"/>
      <c r="E443" s="173">
        <f t="shared" si="6"/>
        <v>0</v>
      </c>
      <c r="F443" s="162"/>
      <c r="G443" s="162"/>
      <c r="H443" s="162"/>
      <c r="I443" s="162"/>
      <c r="J443" s="162"/>
      <c r="K443" s="162"/>
      <c r="L443" s="162"/>
      <c r="M443" s="162"/>
      <c r="N443" s="162"/>
      <c r="O443" s="162"/>
    </row>
    <row r="444" spans="1:15" ht="15.75" customHeight="1">
      <c r="A444" s="169">
        <v>2069999</v>
      </c>
      <c r="B444" s="170" t="s">
        <v>497</v>
      </c>
      <c r="C444" s="174"/>
      <c r="D444" s="175"/>
      <c r="E444" s="173">
        <f t="shared" si="6"/>
        <v>0</v>
      </c>
      <c r="F444" s="162"/>
      <c r="G444" s="162"/>
      <c r="H444" s="162"/>
      <c r="I444" s="162"/>
      <c r="J444" s="162"/>
      <c r="K444" s="162"/>
      <c r="L444" s="162"/>
      <c r="M444" s="162"/>
      <c r="N444" s="162"/>
      <c r="O444" s="162"/>
    </row>
    <row r="445" spans="1:15" ht="15.75" customHeight="1">
      <c r="A445" s="169">
        <v>207</v>
      </c>
      <c r="B445" s="170" t="s">
        <v>67</v>
      </c>
      <c r="C445" s="171">
        <f>SUM(C446,C462,C470,C481,C490,C498)</f>
        <v>1500</v>
      </c>
      <c r="D445" s="171">
        <f>SUM(D446,D462,D470,D481,D490,D498)</f>
        <v>964</v>
      </c>
      <c r="E445" s="173">
        <f t="shared" si="6"/>
        <v>0.6426666666666667</v>
      </c>
      <c r="F445" s="162"/>
      <c r="G445" s="162"/>
      <c r="H445" s="162"/>
      <c r="I445" s="162"/>
      <c r="J445" s="162"/>
      <c r="K445" s="162"/>
      <c r="L445" s="162"/>
      <c r="M445" s="162"/>
      <c r="N445" s="162"/>
      <c r="O445" s="162"/>
    </row>
    <row r="446" spans="1:15" ht="15.75" customHeight="1">
      <c r="A446" s="169">
        <v>20701</v>
      </c>
      <c r="B446" s="170" t="s">
        <v>498</v>
      </c>
      <c r="C446" s="171">
        <f>SUM(C447,C448,C449,C450,C451,C452,C453,C454,C455,C456,C457,C458,C459,C460,C461)</f>
        <v>1345</v>
      </c>
      <c r="D446" s="171">
        <f>SUM(D447,D448,D449,D450,D451,D452,D453,D454,D455,D456,D457,D458,D459,D460,D461)</f>
        <v>954</v>
      </c>
      <c r="E446" s="173">
        <f t="shared" si="6"/>
        <v>0.7092936802973978</v>
      </c>
      <c r="F446" s="162"/>
      <c r="G446" s="162"/>
      <c r="H446" s="162"/>
      <c r="I446" s="162"/>
      <c r="J446" s="162"/>
      <c r="K446" s="162"/>
      <c r="L446" s="162"/>
      <c r="M446" s="162"/>
      <c r="N446" s="162"/>
      <c r="O446" s="162"/>
    </row>
    <row r="447" spans="1:15" ht="15.75" customHeight="1">
      <c r="A447" s="169">
        <v>2070101</v>
      </c>
      <c r="B447" s="170" t="s">
        <v>212</v>
      </c>
      <c r="C447" s="174">
        <v>106</v>
      </c>
      <c r="D447" s="174">
        <v>87</v>
      </c>
      <c r="E447" s="173">
        <f t="shared" si="6"/>
        <v>0.8207547169811321</v>
      </c>
      <c r="F447" s="162"/>
      <c r="G447" s="162"/>
      <c r="H447" s="162"/>
      <c r="I447" s="162"/>
      <c r="J447" s="162"/>
      <c r="K447" s="162"/>
      <c r="L447" s="162"/>
      <c r="M447" s="162"/>
      <c r="N447" s="162"/>
      <c r="O447" s="162"/>
    </row>
    <row r="448" spans="1:15" ht="15.75" customHeight="1">
      <c r="A448" s="169">
        <v>2070102</v>
      </c>
      <c r="B448" s="170" t="s">
        <v>213</v>
      </c>
      <c r="C448" s="174">
        <v>205</v>
      </c>
      <c r="D448" s="175">
        <v>0</v>
      </c>
      <c r="E448" s="173">
        <f t="shared" si="6"/>
        <v>0</v>
      </c>
      <c r="F448" s="162"/>
      <c r="G448" s="162"/>
      <c r="H448" s="162"/>
      <c r="I448" s="162"/>
      <c r="J448" s="162"/>
      <c r="K448" s="162"/>
      <c r="L448" s="162"/>
      <c r="M448" s="162"/>
      <c r="N448" s="162"/>
      <c r="O448" s="162"/>
    </row>
    <row r="449" spans="1:15" ht="15.75" customHeight="1">
      <c r="A449" s="169">
        <v>2070103</v>
      </c>
      <c r="B449" s="170" t="s">
        <v>214</v>
      </c>
      <c r="C449" s="174"/>
      <c r="D449" s="175"/>
      <c r="E449" s="173">
        <f t="shared" si="6"/>
        <v>0</v>
      </c>
      <c r="F449" s="162"/>
      <c r="G449" s="162"/>
      <c r="H449" s="162"/>
      <c r="I449" s="162"/>
      <c r="J449" s="162"/>
      <c r="K449" s="162"/>
      <c r="L449" s="162"/>
      <c r="M449" s="162"/>
      <c r="N449" s="162"/>
      <c r="O449" s="162"/>
    </row>
    <row r="450" spans="1:15" ht="15.75" customHeight="1">
      <c r="A450" s="169">
        <v>2070104</v>
      </c>
      <c r="B450" s="170" t="s">
        <v>499</v>
      </c>
      <c r="C450" s="174"/>
      <c r="D450" s="175">
        <v>0</v>
      </c>
      <c r="E450" s="173">
        <f t="shared" si="6"/>
        <v>0</v>
      </c>
      <c r="F450" s="162"/>
      <c r="G450" s="162"/>
      <c r="H450" s="162"/>
      <c r="I450" s="162"/>
      <c r="J450" s="162"/>
      <c r="K450" s="162"/>
      <c r="L450" s="162"/>
      <c r="M450" s="162"/>
      <c r="N450" s="162"/>
      <c r="O450" s="162"/>
    </row>
    <row r="451" spans="1:15" ht="15.75" customHeight="1">
      <c r="A451" s="169">
        <v>2070105</v>
      </c>
      <c r="B451" s="170" t="s">
        <v>500</v>
      </c>
      <c r="C451" s="174"/>
      <c r="D451" s="175"/>
      <c r="E451" s="173">
        <f t="shared" si="6"/>
        <v>0</v>
      </c>
      <c r="F451" s="162"/>
      <c r="G451" s="162"/>
      <c r="H451" s="162"/>
      <c r="I451" s="162"/>
      <c r="J451" s="162"/>
      <c r="K451" s="162"/>
      <c r="L451" s="162"/>
      <c r="M451" s="162"/>
      <c r="N451" s="162"/>
      <c r="O451" s="162"/>
    </row>
    <row r="452" spans="1:15" ht="15.75" customHeight="1">
      <c r="A452" s="169">
        <v>2070106</v>
      </c>
      <c r="B452" s="170" t="s">
        <v>501</v>
      </c>
      <c r="C452" s="174"/>
      <c r="D452" s="175"/>
      <c r="E452" s="173">
        <f t="shared" si="6"/>
        <v>0</v>
      </c>
      <c r="F452" s="162"/>
      <c r="G452" s="162"/>
      <c r="H452" s="162"/>
      <c r="I452" s="162"/>
      <c r="J452" s="162"/>
      <c r="K452" s="162"/>
      <c r="L452" s="162"/>
      <c r="M452" s="162"/>
      <c r="N452" s="162"/>
      <c r="O452" s="162"/>
    </row>
    <row r="453" spans="1:15" ht="15.75" customHeight="1">
      <c r="A453" s="169">
        <v>2070107</v>
      </c>
      <c r="B453" s="170" t="s">
        <v>502</v>
      </c>
      <c r="C453" s="174"/>
      <c r="D453" s="175"/>
      <c r="E453" s="173">
        <f aca="true" t="shared" si="7" ref="E453:E516">_xlfn.IFERROR(D453/C453,0)</f>
        <v>0</v>
      </c>
      <c r="F453" s="162"/>
      <c r="G453" s="162"/>
      <c r="H453" s="162"/>
      <c r="I453" s="162"/>
      <c r="J453" s="162"/>
      <c r="K453" s="162"/>
      <c r="L453" s="162"/>
      <c r="M453" s="162"/>
      <c r="N453" s="162"/>
      <c r="O453" s="162"/>
    </row>
    <row r="454" spans="1:15" ht="15.75" customHeight="1">
      <c r="A454" s="169">
        <v>2070108</v>
      </c>
      <c r="B454" s="170" t="s">
        <v>503</v>
      </c>
      <c r="C454" s="174">
        <v>13</v>
      </c>
      <c r="D454" s="175">
        <v>0</v>
      </c>
      <c r="E454" s="173">
        <f t="shared" si="7"/>
        <v>0</v>
      </c>
      <c r="F454" s="162"/>
      <c r="G454" s="162"/>
      <c r="H454" s="162"/>
      <c r="I454" s="162"/>
      <c r="J454" s="162"/>
      <c r="K454" s="162"/>
      <c r="L454" s="162"/>
      <c r="M454" s="162"/>
      <c r="N454" s="162"/>
      <c r="O454" s="162"/>
    </row>
    <row r="455" spans="1:15" ht="15.75" customHeight="1">
      <c r="A455" s="169">
        <v>2070109</v>
      </c>
      <c r="B455" s="170" t="s">
        <v>504</v>
      </c>
      <c r="C455" s="174"/>
      <c r="D455" s="175">
        <v>3</v>
      </c>
      <c r="E455" s="173">
        <f t="shared" si="7"/>
        <v>0</v>
      </c>
      <c r="F455" s="162"/>
      <c r="G455" s="162"/>
      <c r="H455" s="162"/>
      <c r="I455" s="162"/>
      <c r="J455" s="162"/>
      <c r="K455" s="162"/>
      <c r="L455" s="162"/>
      <c r="M455" s="162"/>
      <c r="N455" s="162"/>
      <c r="O455" s="162"/>
    </row>
    <row r="456" spans="1:15" ht="15.75" customHeight="1">
      <c r="A456" s="169">
        <v>2070110</v>
      </c>
      <c r="B456" s="170" t="s">
        <v>505</v>
      </c>
      <c r="C456" s="174"/>
      <c r="D456" s="175"/>
      <c r="E456" s="173">
        <f t="shared" si="7"/>
        <v>0</v>
      </c>
      <c r="F456" s="162"/>
      <c r="G456" s="162"/>
      <c r="H456" s="162"/>
      <c r="I456" s="162"/>
      <c r="J456" s="162"/>
      <c r="K456" s="162"/>
      <c r="L456" s="162"/>
      <c r="M456" s="162"/>
      <c r="N456" s="162"/>
      <c r="O456" s="162"/>
    </row>
    <row r="457" spans="1:15" ht="15.75" customHeight="1">
      <c r="A457" s="169">
        <v>2070111</v>
      </c>
      <c r="B457" s="170" t="s">
        <v>506</v>
      </c>
      <c r="C457" s="174"/>
      <c r="D457" s="175"/>
      <c r="E457" s="173">
        <f t="shared" si="7"/>
        <v>0</v>
      </c>
      <c r="F457" s="162"/>
      <c r="G457" s="162"/>
      <c r="H457" s="162"/>
      <c r="I457" s="162"/>
      <c r="J457" s="162"/>
      <c r="K457" s="162"/>
      <c r="L457" s="162"/>
      <c r="M457" s="162"/>
      <c r="N457" s="162"/>
      <c r="O457" s="162"/>
    </row>
    <row r="458" spans="1:15" ht="15.75" customHeight="1">
      <c r="A458" s="169">
        <v>2070112</v>
      </c>
      <c r="B458" s="170" t="s">
        <v>507</v>
      </c>
      <c r="C458" s="174"/>
      <c r="D458" s="175"/>
      <c r="E458" s="173">
        <f t="shared" si="7"/>
        <v>0</v>
      </c>
      <c r="F458" s="162"/>
      <c r="G458" s="162"/>
      <c r="H458" s="162"/>
      <c r="I458" s="162"/>
      <c r="J458" s="162"/>
      <c r="K458" s="162"/>
      <c r="L458" s="162"/>
      <c r="M458" s="162"/>
      <c r="N458" s="162"/>
      <c r="O458" s="162"/>
    </row>
    <row r="459" spans="1:15" ht="15.75" customHeight="1">
      <c r="A459" s="169">
        <v>2070113</v>
      </c>
      <c r="B459" s="170" t="s">
        <v>508</v>
      </c>
      <c r="C459" s="174">
        <v>7</v>
      </c>
      <c r="D459" s="175">
        <v>0</v>
      </c>
      <c r="E459" s="173">
        <f t="shared" si="7"/>
        <v>0</v>
      </c>
      <c r="F459" s="162"/>
      <c r="G459" s="162"/>
      <c r="H459" s="162"/>
      <c r="I459" s="162"/>
      <c r="J459" s="162"/>
      <c r="K459" s="162"/>
      <c r="L459" s="162"/>
      <c r="M459" s="162"/>
      <c r="N459" s="162"/>
      <c r="O459" s="162"/>
    </row>
    <row r="460" spans="1:15" ht="15.75" customHeight="1">
      <c r="A460" s="169">
        <v>2070114</v>
      </c>
      <c r="B460" s="170" t="s">
        <v>509</v>
      </c>
      <c r="C460" s="174"/>
      <c r="D460" s="175">
        <v>3</v>
      </c>
      <c r="E460" s="173">
        <f t="shared" si="7"/>
        <v>0</v>
      </c>
      <c r="F460" s="162"/>
      <c r="G460" s="162"/>
      <c r="H460" s="162"/>
      <c r="I460" s="162"/>
      <c r="J460" s="162"/>
      <c r="K460" s="162"/>
      <c r="L460" s="162"/>
      <c r="M460" s="162"/>
      <c r="N460" s="162"/>
      <c r="O460" s="162"/>
    </row>
    <row r="461" spans="1:15" ht="15.75" customHeight="1">
      <c r="A461" s="169">
        <v>2070199</v>
      </c>
      <c r="B461" s="170" t="s">
        <v>510</v>
      </c>
      <c r="C461" s="174">
        <v>1014</v>
      </c>
      <c r="D461" s="175">
        <v>861</v>
      </c>
      <c r="E461" s="173">
        <f t="shared" si="7"/>
        <v>0.849112426035503</v>
      </c>
      <c r="F461" s="162"/>
      <c r="G461" s="162"/>
      <c r="H461" s="162"/>
      <c r="I461" s="162"/>
      <c r="J461" s="162"/>
      <c r="K461" s="162"/>
      <c r="L461" s="162"/>
      <c r="M461" s="162"/>
      <c r="N461" s="162"/>
      <c r="O461" s="162"/>
    </row>
    <row r="462" spans="1:15" ht="15.75" customHeight="1">
      <c r="A462" s="169">
        <v>20702</v>
      </c>
      <c r="B462" s="170" t="s">
        <v>511</v>
      </c>
      <c r="C462" s="171">
        <f>SUM(C463,C464,C465,C466,C467,C468,C469)</f>
        <v>33</v>
      </c>
      <c r="D462" s="171">
        <f>SUM(D463,D464,D465,D466,D467,D468,D469)</f>
        <v>0</v>
      </c>
      <c r="E462" s="173">
        <f t="shared" si="7"/>
        <v>0</v>
      </c>
      <c r="F462" s="162"/>
      <c r="G462" s="162"/>
      <c r="H462" s="162"/>
      <c r="I462" s="162"/>
      <c r="J462" s="162"/>
      <c r="K462" s="162"/>
      <c r="L462" s="162"/>
      <c r="M462" s="162"/>
      <c r="N462" s="162"/>
      <c r="O462" s="162"/>
    </row>
    <row r="463" spans="1:15" ht="15.75" customHeight="1">
      <c r="A463" s="169">
        <v>2070201</v>
      </c>
      <c r="B463" s="170" t="s">
        <v>212</v>
      </c>
      <c r="C463" s="174"/>
      <c r="D463" s="174"/>
      <c r="E463" s="173">
        <f t="shared" si="7"/>
        <v>0</v>
      </c>
      <c r="F463" s="162"/>
      <c r="G463" s="162"/>
      <c r="H463" s="162"/>
      <c r="I463" s="162"/>
      <c r="J463" s="162"/>
      <c r="K463" s="162"/>
      <c r="L463" s="162"/>
      <c r="M463" s="162"/>
      <c r="N463" s="162"/>
      <c r="O463" s="162"/>
    </row>
    <row r="464" spans="1:15" ht="15.75" customHeight="1">
      <c r="A464" s="169">
        <v>2070202</v>
      </c>
      <c r="B464" s="170" t="s">
        <v>213</v>
      </c>
      <c r="C464" s="174"/>
      <c r="D464" s="175"/>
      <c r="E464" s="173">
        <f t="shared" si="7"/>
        <v>0</v>
      </c>
      <c r="F464" s="162"/>
      <c r="G464" s="162"/>
      <c r="H464" s="162"/>
      <c r="I464" s="162"/>
      <c r="J464" s="162"/>
      <c r="K464" s="162"/>
      <c r="L464" s="162"/>
      <c r="M464" s="162"/>
      <c r="N464" s="162"/>
      <c r="O464" s="162"/>
    </row>
    <row r="465" spans="1:15" ht="15.75" customHeight="1">
      <c r="A465" s="169">
        <v>2070203</v>
      </c>
      <c r="B465" s="170" t="s">
        <v>214</v>
      </c>
      <c r="C465" s="174"/>
      <c r="D465" s="175"/>
      <c r="E465" s="173">
        <f t="shared" si="7"/>
        <v>0</v>
      </c>
      <c r="F465" s="162"/>
      <c r="G465" s="162"/>
      <c r="H465" s="162"/>
      <c r="I465" s="162"/>
      <c r="J465" s="162"/>
      <c r="K465" s="162"/>
      <c r="L465" s="162"/>
      <c r="M465" s="162"/>
      <c r="N465" s="162"/>
      <c r="O465" s="162"/>
    </row>
    <row r="466" spans="1:15" ht="15.75" customHeight="1">
      <c r="A466" s="169">
        <v>2070204</v>
      </c>
      <c r="B466" s="170" t="s">
        <v>512</v>
      </c>
      <c r="C466" s="174">
        <v>1</v>
      </c>
      <c r="D466" s="175">
        <v>0</v>
      </c>
      <c r="E466" s="173">
        <f t="shared" si="7"/>
        <v>0</v>
      </c>
      <c r="F466" s="162"/>
      <c r="G466" s="162"/>
      <c r="H466" s="162"/>
      <c r="I466" s="162"/>
      <c r="J466" s="162"/>
      <c r="K466" s="162"/>
      <c r="L466" s="162"/>
      <c r="M466" s="162"/>
      <c r="N466" s="162"/>
      <c r="O466" s="162"/>
    </row>
    <row r="467" spans="1:15" ht="15.75" customHeight="1">
      <c r="A467" s="169">
        <v>2070205</v>
      </c>
      <c r="B467" s="170" t="s">
        <v>513</v>
      </c>
      <c r="C467" s="174">
        <v>32</v>
      </c>
      <c r="D467" s="175">
        <v>0</v>
      </c>
      <c r="E467" s="173">
        <f t="shared" si="7"/>
        <v>0</v>
      </c>
      <c r="F467" s="162"/>
      <c r="G467" s="162"/>
      <c r="H467" s="162"/>
      <c r="I467" s="162"/>
      <c r="J467" s="162"/>
      <c r="K467" s="162"/>
      <c r="L467" s="162"/>
      <c r="M467" s="162"/>
      <c r="N467" s="162"/>
      <c r="O467" s="162"/>
    </row>
    <row r="468" spans="1:15" ht="15.75" customHeight="1">
      <c r="A468" s="169">
        <v>2070206</v>
      </c>
      <c r="B468" s="170" t="s">
        <v>514</v>
      </c>
      <c r="C468" s="174"/>
      <c r="D468" s="175"/>
      <c r="E468" s="173">
        <f t="shared" si="7"/>
        <v>0</v>
      </c>
      <c r="F468" s="162"/>
      <c r="G468" s="162"/>
      <c r="H468" s="162"/>
      <c r="I468" s="162"/>
      <c r="J468" s="162"/>
      <c r="K468" s="162"/>
      <c r="L468" s="162"/>
      <c r="M468" s="162"/>
      <c r="N468" s="162"/>
      <c r="O468" s="162"/>
    </row>
    <row r="469" spans="1:15" ht="15.75" customHeight="1">
      <c r="A469" s="169">
        <v>2070299</v>
      </c>
      <c r="B469" s="170" t="s">
        <v>515</v>
      </c>
      <c r="C469" s="174"/>
      <c r="D469" s="175"/>
      <c r="E469" s="173">
        <f t="shared" si="7"/>
        <v>0</v>
      </c>
      <c r="F469" s="162"/>
      <c r="G469" s="162"/>
      <c r="H469" s="162"/>
      <c r="I469" s="162"/>
      <c r="J469" s="162"/>
      <c r="K469" s="162"/>
      <c r="L469" s="162"/>
      <c r="M469" s="162"/>
      <c r="N469" s="162"/>
      <c r="O469" s="162"/>
    </row>
    <row r="470" spans="1:15" ht="15.75" customHeight="1">
      <c r="A470" s="169">
        <v>20703</v>
      </c>
      <c r="B470" s="170" t="s">
        <v>516</v>
      </c>
      <c r="C470" s="171">
        <f>SUM(C471,C472,C473,C474,C475,C476,C477,C478,C479,C480)</f>
        <v>3</v>
      </c>
      <c r="D470" s="171">
        <f>SUM(D471,D472,D473,D474,D475,D476,D477,D478,D479,D480)</f>
        <v>0</v>
      </c>
      <c r="E470" s="173">
        <f t="shared" si="7"/>
        <v>0</v>
      </c>
      <c r="F470" s="162"/>
      <c r="G470" s="162"/>
      <c r="H470" s="162"/>
      <c r="I470" s="162"/>
      <c r="J470" s="162"/>
      <c r="K470" s="162"/>
      <c r="L470" s="162"/>
      <c r="M470" s="162"/>
      <c r="N470" s="162"/>
      <c r="O470" s="162"/>
    </row>
    <row r="471" spans="1:15" ht="15.75" customHeight="1">
      <c r="A471" s="169">
        <v>2070301</v>
      </c>
      <c r="B471" s="170" t="s">
        <v>212</v>
      </c>
      <c r="C471" s="174"/>
      <c r="D471" s="174"/>
      <c r="E471" s="173">
        <f t="shared" si="7"/>
        <v>0</v>
      </c>
      <c r="F471" s="162"/>
      <c r="G471" s="162"/>
      <c r="H471" s="162"/>
      <c r="I471" s="162"/>
      <c r="J471" s="162"/>
      <c r="K471" s="162"/>
      <c r="L471" s="162"/>
      <c r="M471" s="162"/>
      <c r="N471" s="162"/>
      <c r="O471" s="162"/>
    </row>
    <row r="472" spans="1:15" ht="15.75" customHeight="1">
      <c r="A472" s="169">
        <v>2070302</v>
      </c>
      <c r="B472" s="170" t="s">
        <v>213</v>
      </c>
      <c r="C472" s="174"/>
      <c r="D472" s="175"/>
      <c r="E472" s="173">
        <f t="shared" si="7"/>
        <v>0</v>
      </c>
      <c r="F472" s="162"/>
      <c r="G472" s="162"/>
      <c r="H472" s="162"/>
      <c r="I472" s="162"/>
      <c r="J472" s="162"/>
      <c r="K472" s="162"/>
      <c r="L472" s="162"/>
      <c r="M472" s="162"/>
      <c r="N472" s="162"/>
      <c r="O472" s="162"/>
    </row>
    <row r="473" spans="1:15" ht="15.75" customHeight="1">
      <c r="A473" s="169">
        <v>2070303</v>
      </c>
      <c r="B473" s="170" t="s">
        <v>214</v>
      </c>
      <c r="C473" s="174"/>
      <c r="D473" s="175"/>
      <c r="E473" s="173">
        <f t="shared" si="7"/>
        <v>0</v>
      </c>
      <c r="F473" s="162"/>
      <c r="G473" s="162"/>
      <c r="H473" s="162"/>
      <c r="I473" s="162"/>
      <c r="J473" s="162"/>
      <c r="K473" s="162"/>
      <c r="L473" s="162"/>
      <c r="M473" s="162"/>
      <c r="N473" s="162"/>
      <c r="O473" s="162"/>
    </row>
    <row r="474" spans="1:15" ht="15.75" customHeight="1">
      <c r="A474" s="169">
        <v>2070304</v>
      </c>
      <c r="B474" s="170" t="s">
        <v>517</v>
      </c>
      <c r="C474" s="174"/>
      <c r="D474" s="175"/>
      <c r="E474" s="173">
        <f t="shared" si="7"/>
        <v>0</v>
      </c>
      <c r="F474" s="162"/>
      <c r="G474" s="162"/>
      <c r="H474" s="162"/>
      <c r="I474" s="162"/>
      <c r="J474" s="162"/>
      <c r="K474" s="162"/>
      <c r="L474" s="162"/>
      <c r="M474" s="162"/>
      <c r="N474" s="162"/>
      <c r="O474" s="162"/>
    </row>
    <row r="475" spans="1:15" ht="15.75" customHeight="1">
      <c r="A475" s="169">
        <v>2070305</v>
      </c>
      <c r="B475" s="170" t="s">
        <v>518</v>
      </c>
      <c r="C475" s="174">
        <v>1</v>
      </c>
      <c r="D475" s="175">
        <v>0</v>
      </c>
      <c r="E475" s="173">
        <f t="shared" si="7"/>
        <v>0</v>
      </c>
      <c r="F475" s="162"/>
      <c r="G475" s="162"/>
      <c r="H475" s="162"/>
      <c r="I475" s="162"/>
      <c r="J475" s="162"/>
      <c r="K475" s="162"/>
      <c r="L475" s="162"/>
      <c r="M475" s="162"/>
      <c r="N475" s="162"/>
      <c r="O475" s="162"/>
    </row>
    <row r="476" spans="1:15" ht="15.75" customHeight="1">
      <c r="A476" s="169">
        <v>2070306</v>
      </c>
      <c r="B476" s="170" t="s">
        <v>519</v>
      </c>
      <c r="C476" s="174">
        <v>1</v>
      </c>
      <c r="D476" s="175">
        <v>0</v>
      </c>
      <c r="E476" s="173">
        <f t="shared" si="7"/>
        <v>0</v>
      </c>
      <c r="F476" s="162"/>
      <c r="G476" s="162"/>
      <c r="H476" s="162"/>
      <c r="I476" s="162"/>
      <c r="J476" s="162"/>
      <c r="K476" s="162"/>
      <c r="L476" s="162"/>
      <c r="M476" s="162"/>
      <c r="N476" s="162"/>
      <c r="O476" s="162"/>
    </row>
    <row r="477" spans="1:15" ht="15.75" customHeight="1">
      <c r="A477" s="169">
        <v>2070307</v>
      </c>
      <c r="B477" s="170" t="s">
        <v>520</v>
      </c>
      <c r="C477" s="174"/>
      <c r="D477" s="175"/>
      <c r="E477" s="173">
        <f t="shared" si="7"/>
        <v>0</v>
      </c>
      <c r="F477" s="162"/>
      <c r="G477" s="162"/>
      <c r="H477" s="162"/>
      <c r="I477" s="162"/>
      <c r="J477" s="162"/>
      <c r="K477" s="162"/>
      <c r="L477" s="162"/>
      <c r="M477" s="162"/>
      <c r="N477" s="162"/>
      <c r="O477" s="162"/>
    </row>
    <row r="478" spans="1:15" ht="15.75" customHeight="1">
      <c r="A478" s="169">
        <v>2070308</v>
      </c>
      <c r="B478" s="170" t="s">
        <v>521</v>
      </c>
      <c r="C478" s="174"/>
      <c r="D478" s="175"/>
      <c r="E478" s="173">
        <f t="shared" si="7"/>
        <v>0</v>
      </c>
      <c r="F478" s="162"/>
      <c r="G478" s="162"/>
      <c r="H478" s="162"/>
      <c r="I478" s="162"/>
      <c r="J478" s="162"/>
      <c r="K478" s="162"/>
      <c r="L478" s="162"/>
      <c r="M478" s="162"/>
      <c r="N478" s="162"/>
      <c r="O478" s="162"/>
    </row>
    <row r="479" spans="1:15" ht="15.75" customHeight="1">
      <c r="A479" s="169">
        <v>2070309</v>
      </c>
      <c r="B479" s="170" t="s">
        <v>522</v>
      </c>
      <c r="C479" s="174"/>
      <c r="D479" s="175"/>
      <c r="E479" s="173">
        <f t="shared" si="7"/>
        <v>0</v>
      </c>
      <c r="F479" s="162"/>
      <c r="G479" s="162"/>
      <c r="H479" s="162"/>
      <c r="I479" s="162"/>
      <c r="J479" s="162"/>
      <c r="K479" s="162"/>
      <c r="L479" s="162"/>
      <c r="M479" s="162"/>
      <c r="N479" s="162"/>
      <c r="O479" s="162"/>
    </row>
    <row r="480" spans="1:15" ht="15.75" customHeight="1">
      <c r="A480" s="169">
        <v>2070399</v>
      </c>
      <c r="B480" s="170" t="s">
        <v>523</v>
      </c>
      <c r="C480" s="174">
        <v>1</v>
      </c>
      <c r="D480" s="175">
        <v>0</v>
      </c>
      <c r="E480" s="173">
        <f t="shared" si="7"/>
        <v>0</v>
      </c>
      <c r="F480" s="162"/>
      <c r="G480" s="162"/>
      <c r="H480" s="162"/>
      <c r="I480" s="162"/>
      <c r="J480" s="162"/>
      <c r="K480" s="162"/>
      <c r="L480" s="162"/>
      <c r="M480" s="162"/>
      <c r="N480" s="162"/>
      <c r="O480" s="162"/>
    </row>
    <row r="481" spans="1:15" ht="15.75" customHeight="1">
      <c r="A481" s="169">
        <v>20706</v>
      </c>
      <c r="B481" s="170" t="s">
        <v>524</v>
      </c>
      <c r="C481" s="171">
        <f>SUM(C482,C483,C484,C485,C486,C487,C488,C489)</f>
        <v>0</v>
      </c>
      <c r="D481" s="171">
        <f>SUM(D482,D483,D484,D485,D486,D487,D488,D489)</f>
        <v>0</v>
      </c>
      <c r="E481" s="173">
        <f t="shared" si="7"/>
        <v>0</v>
      </c>
      <c r="F481" s="162"/>
      <c r="G481" s="162"/>
      <c r="H481" s="162"/>
      <c r="I481" s="162"/>
      <c r="J481" s="162"/>
      <c r="K481" s="162"/>
      <c r="L481" s="162"/>
      <c r="M481" s="162"/>
      <c r="N481" s="162"/>
      <c r="O481" s="162"/>
    </row>
    <row r="482" spans="1:15" ht="15.75" customHeight="1">
      <c r="A482" s="169">
        <v>2070601</v>
      </c>
      <c r="B482" s="170" t="s">
        <v>212</v>
      </c>
      <c r="C482" s="174"/>
      <c r="D482" s="174"/>
      <c r="E482" s="173">
        <f t="shared" si="7"/>
        <v>0</v>
      </c>
      <c r="F482" s="162"/>
      <c r="G482" s="162"/>
      <c r="H482" s="162"/>
      <c r="I482" s="162"/>
      <c r="J482" s="162"/>
      <c r="K482" s="162"/>
      <c r="L482" s="162"/>
      <c r="M482" s="162"/>
      <c r="N482" s="162"/>
      <c r="O482" s="162"/>
    </row>
    <row r="483" spans="1:15" ht="15.75" customHeight="1">
      <c r="A483" s="169">
        <v>2070602</v>
      </c>
      <c r="B483" s="170" t="s">
        <v>213</v>
      </c>
      <c r="C483" s="174"/>
      <c r="D483" s="175"/>
      <c r="E483" s="173">
        <f t="shared" si="7"/>
        <v>0</v>
      </c>
      <c r="F483" s="162"/>
      <c r="G483" s="162"/>
      <c r="H483" s="162"/>
      <c r="I483" s="162"/>
      <c r="J483" s="162"/>
      <c r="K483" s="162"/>
      <c r="L483" s="162"/>
      <c r="M483" s="162"/>
      <c r="N483" s="162"/>
      <c r="O483" s="162"/>
    </row>
    <row r="484" spans="1:15" ht="15.75" customHeight="1">
      <c r="A484" s="169">
        <v>2070603</v>
      </c>
      <c r="B484" s="170" t="s">
        <v>214</v>
      </c>
      <c r="C484" s="174"/>
      <c r="D484" s="175"/>
      <c r="E484" s="173">
        <f t="shared" si="7"/>
        <v>0</v>
      </c>
      <c r="F484" s="162"/>
      <c r="G484" s="162"/>
      <c r="H484" s="162"/>
      <c r="I484" s="162"/>
      <c r="J484" s="162"/>
      <c r="K484" s="162"/>
      <c r="L484" s="162"/>
      <c r="M484" s="162"/>
      <c r="N484" s="162"/>
      <c r="O484" s="162"/>
    </row>
    <row r="485" spans="1:15" ht="15.75" customHeight="1">
      <c r="A485" s="169">
        <v>2070604</v>
      </c>
      <c r="B485" s="170" t="s">
        <v>525</v>
      </c>
      <c r="C485" s="174"/>
      <c r="D485" s="175"/>
      <c r="E485" s="173">
        <f t="shared" si="7"/>
        <v>0</v>
      </c>
      <c r="F485" s="162"/>
      <c r="G485" s="162"/>
      <c r="H485" s="162"/>
      <c r="I485" s="162"/>
      <c r="J485" s="162"/>
      <c r="K485" s="162"/>
      <c r="L485" s="162"/>
      <c r="M485" s="162"/>
      <c r="N485" s="162"/>
      <c r="O485" s="162"/>
    </row>
    <row r="486" spans="1:15" ht="15.75" customHeight="1">
      <c r="A486" s="169">
        <v>2070605</v>
      </c>
      <c r="B486" s="170" t="s">
        <v>526</v>
      </c>
      <c r="C486" s="174"/>
      <c r="D486" s="175"/>
      <c r="E486" s="173">
        <f t="shared" si="7"/>
        <v>0</v>
      </c>
      <c r="F486" s="162"/>
      <c r="G486" s="162"/>
      <c r="H486" s="162"/>
      <c r="I486" s="162"/>
      <c r="J486" s="162"/>
      <c r="K486" s="162"/>
      <c r="L486" s="162"/>
      <c r="M486" s="162"/>
      <c r="N486" s="162"/>
      <c r="O486" s="162"/>
    </row>
    <row r="487" spans="1:15" ht="15.75" customHeight="1">
      <c r="A487" s="169">
        <v>2070606</v>
      </c>
      <c r="B487" s="170" t="s">
        <v>527</v>
      </c>
      <c r="C487" s="174"/>
      <c r="D487" s="175"/>
      <c r="E487" s="173">
        <f t="shared" si="7"/>
        <v>0</v>
      </c>
      <c r="F487" s="162"/>
      <c r="G487" s="162"/>
      <c r="H487" s="162"/>
      <c r="I487" s="162"/>
      <c r="J487" s="162"/>
      <c r="K487" s="162"/>
      <c r="L487" s="162"/>
      <c r="M487" s="162"/>
      <c r="N487" s="162"/>
      <c r="O487" s="162"/>
    </row>
    <row r="488" spans="1:15" ht="15.75" customHeight="1">
      <c r="A488" s="169">
        <v>2070607</v>
      </c>
      <c r="B488" s="170" t="s">
        <v>528</v>
      </c>
      <c r="C488" s="174"/>
      <c r="D488" s="175"/>
      <c r="E488" s="173">
        <f t="shared" si="7"/>
        <v>0</v>
      </c>
      <c r="F488" s="162"/>
      <c r="G488" s="162"/>
      <c r="H488" s="162"/>
      <c r="I488" s="162"/>
      <c r="J488" s="162"/>
      <c r="K488" s="162"/>
      <c r="L488" s="162"/>
      <c r="M488" s="162"/>
      <c r="N488" s="162"/>
      <c r="O488" s="162"/>
    </row>
    <row r="489" spans="1:15" ht="15.75" customHeight="1">
      <c r="A489" s="169">
        <v>2070699</v>
      </c>
      <c r="B489" s="170" t="s">
        <v>529</v>
      </c>
      <c r="C489" s="174"/>
      <c r="D489" s="175"/>
      <c r="E489" s="173">
        <f t="shared" si="7"/>
        <v>0</v>
      </c>
      <c r="F489" s="162"/>
      <c r="G489" s="162"/>
      <c r="H489" s="162"/>
      <c r="I489" s="162"/>
      <c r="J489" s="162"/>
      <c r="K489" s="162"/>
      <c r="L489" s="162"/>
      <c r="M489" s="162"/>
      <c r="N489" s="162"/>
      <c r="O489" s="162"/>
    </row>
    <row r="490" spans="1:15" ht="15.75" customHeight="1">
      <c r="A490" s="169">
        <v>20708</v>
      </c>
      <c r="B490" s="170" t="s">
        <v>530</v>
      </c>
      <c r="C490" s="171">
        <f>SUM(C491,C492,C493,C494,C495,C496,C497)</f>
        <v>2</v>
      </c>
      <c r="D490" s="171">
        <f>SUM(D491,D492,D493,D494,D495,D496,D497)</f>
        <v>10</v>
      </c>
      <c r="E490" s="173">
        <f t="shared" si="7"/>
        <v>5</v>
      </c>
      <c r="F490" s="162"/>
      <c r="G490" s="162"/>
      <c r="H490" s="162"/>
      <c r="I490" s="162"/>
      <c r="J490" s="162"/>
      <c r="K490" s="162"/>
      <c r="L490" s="162"/>
      <c r="M490" s="162"/>
      <c r="N490" s="162"/>
      <c r="O490" s="162"/>
    </row>
    <row r="491" spans="1:15" ht="15.75" customHeight="1">
      <c r="A491" s="169">
        <v>2070801</v>
      </c>
      <c r="B491" s="170" t="s">
        <v>212</v>
      </c>
      <c r="C491" s="174"/>
      <c r="D491" s="174"/>
      <c r="E491" s="173">
        <f t="shared" si="7"/>
        <v>0</v>
      </c>
      <c r="F491" s="162"/>
      <c r="G491" s="162"/>
      <c r="H491" s="162"/>
      <c r="I491" s="162"/>
      <c r="J491" s="162"/>
      <c r="K491" s="162"/>
      <c r="L491" s="162"/>
      <c r="M491" s="162"/>
      <c r="N491" s="162"/>
      <c r="O491" s="162"/>
    </row>
    <row r="492" spans="1:15" ht="15.75" customHeight="1">
      <c r="A492" s="169">
        <v>2070802</v>
      </c>
      <c r="B492" s="170" t="s">
        <v>213</v>
      </c>
      <c r="C492" s="174"/>
      <c r="D492" s="175"/>
      <c r="E492" s="173">
        <f t="shared" si="7"/>
        <v>0</v>
      </c>
      <c r="F492" s="162"/>
      <c r="G492" s="162"/>
      <c r="H492" s="162"/>
      <c r="I492" s="162"/>
      <c r="J492" s="162"/>
      <c r="K492" s="162"/>
      <c r="L492" s="162"/>
      <c r="M492" s="162"/>
      <c r="N492" s="162"/>
      <c r="O492" s="162"/>
    </row>
    <row r="493" spans="1:15" ht="15.75" customHeight="1">
      <c r="A493" s="169">
        <v>2070803</v>
      </c>
      <c r="B493" s="170" t="s">
        <v>214</v>
      </c>
      <c r="C493" s="174"/>
      <c r="D493" s="175"/>
      <c r="E493" s="173">
        <f t="shared" si="7"/>
        <v>0</v>
      </c>
      <c r="F493" s="162"/>
      <c r="G493" s="162"/>
      <c r="H493" s="162"/>
      <c r="I493" s="162"/>
      <c r="J493" s="162"/>
      <c r="K493" s="162"/>
      <c r="L493" s="162"/>
      <c r="M493" s="162"/>
      <c r="N493" s="162"/>
      <c r="O493" s="162"/>
    </row>
    <row r="494" spans="1:15" ht="15.75" customHeight="1">
      <c r="A494" s="169">
        <v>2070806</v>
      </c>
      <c r="B494" s="170" t="s">
        <v>531</v>
      </c>
      <c r="C494" s="174"/>
      <c r="D494" s="175"/>
      <c r="E494" s="173">
        <f t="shared" si="7"/>
        <v>0</v>
      </c>
      <c r="F494" s="162"/>
      <c r="G494" s="162"/>
      <c r="H494" s="162"/>
      <c r="I494" s="162"/>
      <c r="J494" s="162"/>
      <c r="K494" s="162"/>
      <c r="L494" s="162"/>
      <c r="M494" s="162"/>
      <c r="N494" s="162"/>
      <c r="O494" s="162"/>
    </row>
    <row r="495" spans="1:15" ht="15.75" customHeight="1">
      <c r="A495" s="169">
        <v>2070807</v>
      </c>
      <c r="B495" s="170" t="s">
        <v>532</v>
      </c>
      <c r="C495" s="174"/>
      <c r="D495" s="175">
        <v>10</v>
      </c>
      <c r="E495" s="173">
        <f t="shared" si="7"/>
        <v>0</v>
      </c>
      <c r="F495" s="162"/>
      <c r="G495" s="162"/>
      <c r="H495" s="162"/>
      <c r="I495" s="162"/>
      <c r="J495" s="162"/>
      <c r="K495" s="162"/>
      <c r="L495" s="162"/>
      <c r="M495" s="162"/>
      <c r="N495" s="162"/>
      <c r="O495" s="162"/>
    </row>
    <row r="496" spans="1:15" ht="15.75" customHeight="1">
      <c r="A496" s="169">
        <v>2070808</v>
      </c>
      <c r="B496" s="170" t="s">
        <v>533</v>
      </c>
      <c r="C496" s="174"/>
      <c r="D496" s="175"/>
      <c r="E496" s="173">
        <f t="shared" si="7"/>
        <v>0</v>
      </c>
      <c r="F496" s="162"/>
      <c r="G496" s="162"/>
      <c r="H496" s="162"/>
      <c r="I496" s="162"/>
      <c r="J496" s="162"/>
      <c r="K496" s="162"/>
      <c r="L496" s="162"/>
      <c r="M496" s="162"/>
      <c r="N496" s="162"/>
      <c r="O496" s="162"/>
    </row>
    <row r="497" spans="1:15" ht="15.75" customHeight="1">
      <c r="A497" s="169">
        <v>2070899</v>
      </c>
      <c r="B497" s="170" t="s">
        <v>534</v>
      </c>
      <c r="C497" s="174">
        <v>2</v>
      </c>
      <c r="D497" s="175">
        <v>0</v>
      </c>
      <c r="E497" s="173">
        <f t="shared" si="7"/>
        <v>0</v>
      </c>
      <c r="F497" s="162"/>
      <c r="G497" s="162"/>
      <c r="H497" s="162"/>
      <c r="I497" s="162"/>
      <c r="J497" s="162"/>
      <c r="K497" s="162"/>
      <c r="L497" s="162"/>
      <c r="M497" s="162"/>
      <c r="N497" s="162"/>
      <c r="O497" s="162"/>
    </row>
    <row r="498" spans="1:15" ht="15.75" customHeight="1">
      <c r="A498" s="169">
        <v>20799</v>
      </c>
      <c r="B498" s="170" t="s">
        <v>535</v>
      </c>
      <c r="C498" s="171">
        <f>SUM(C499,C500,C501)</f>
        <v>117</v>
      </c>
      <c r="D498" s="171">
        <f>SUM(D499,D500,D501)</f>
        <v>0</v>
      </c>
      <c r="E498" s="173">
        <f t="shared" si="7"/>
        <v>0</v>
      </c>
      <c r="F498" s="162"/>
      <c r="G498" s="162"/>
      <c r="H498" s="162"/>
      <c r="I498" s="162"/>
      <c r="J498" s="162"/>
      <c r="K498" s="162"/>
      <c r="L498" s="162"/>
      <c r="M498" s="162"/>
      <c r="N498" s="162"/>
      <c r="O498" s="162"/>
    </row>
    <row r="499" spans="1:15" ht="15.75" customHeight="1">
      <c r="A499" s="169">
        <v>2079902</v>
      </c>
      <c r="B499" s="170" t="s">
        <v>536</v>
      </c>
      <c r="C499" s="174"/>
      <c r="D499" s="174"/>
      <c r="E499" s="173">
        <f t="shared" si="7"/>
        <v>0</v>
      </c>
      <c r="F499" s="162"/>
      <c r="G499" s="162"/>
      <c r="H499" s="162"/>
      <c r="I499" s="162"/>
      <c r="J499" s="162"/>
      <c r="K499" s="162"/>
      <c r="L499" s="162"/>
      <c r="M499" s="162"/>
      <c r="N499" s="162"/>
      <c r="O499" s="162"/>
    </row>
    <row r="500" spans="1:15" ht="15.75" customHeight="1">
      <c r="A500" s="169">
        <v>2079903</v>
      </c>
      <c r="B500" s="170" t="s">
        <v>537</v>
      </c>
      <c r="C500" s="174"/>
      <c r="D500" s="174"/>
      <c r="E500" s="173">
        <f t="shared" si="7"/>
        <v>0</v>
      </c>
      <c r="F500" s="162"/>
      <c r="G500" s="162"/>
      <c r="H500" s="162"/>
      <c r="I500" s="162"/>
      <c r="J500" s="162"/>
      <c r="K500" s="162"/>
      <c r="L500" s="162"/>
      <c r="M500" s="162"/>
      <c r="N500" s="162"/>
      <c r="O500" s="162"/>
    </row>
    <row r="501" spans="1:15" ht="15.75" customHeight="1">
      <c r="A501" s="169">
        <v>2079999</v>
      </c>
      <c r="B501" s="170" t="s">
        <v>538</v>
      </c>
      <c r="C501" s="174">
        <v>117</v>
      </c>
      <c r="D501" s="174">
        <v>0</v>
      </c>
      <c r="E501" s="173">
        <f t="shared" si="7"/>
        <v>0</v>
      </c>
      <c r="F501" s="162"/>
      <c r="G501" s="162"/>
      <c r="H501" s="162"/>
      <c r="I501" s="162"/>
      <c r="J501" s="162"/>
      <c r="K501" s="162"/>
      <c r="L501" s="162"/>
      <c r="M501" s="162"/>
      <c r="N501" s="162"/>
      <c r="O501" s="162"/>
    </row>
    <row r="502" spans="1:15" ht="15.75" customHeight="1">
      <c r="A502" s="169">
        <v>208</v>
      </c>
      <c r="B502" s="170" t="s">
        <v>68</v>
      </c>
      <c r="C502" s="176">
        <f>SUM(C503,C522,C530,C532,C541,C545,C555,C564,C571,C579,C588,C593,C596,C599,C602,C605,C608,C612,C616,C624,C627)</f>
        <v>52300</v>
      </c>
      <c r="D502" s="176">
        <f>SUM(D503,D522,D530,D532,D541,D545,D555,D564,D571,D579,D588,D593,D596,D599,D602,D605,D608,D612,D616,D624,D627)</f>
        <v>55026</v>
      </c>
      <c r="E502" s="173">
        <f t="shared" si="7"/>
        <v>1.0521223709369025</v>
      </c>
      <c r="F502" s="162"/>
      <c r="G502" s="162"/>
      <c r="H502" s="162"/>
      <c r="I502" s="162"/>
      <c r="J502" s="162"/>
      <c r="K502" s="162"/>
      <c r="L502" s="162"/>
      <c r="M502" s="162"/>
      <c r="N502" s="162"/>
      <c r="O502" s="162"/>
    </row>
    <row r="503" spans="1:15" ht="15.75" customHeight="1">
      <c r="A503" s="169">
        <v>20801</v>
      </c>
      <c r="B503" s="170" t="s">
        <v>539</v>
      </c>
      <c r="C503" s="171">
        <f>SUM(C504,C505,C506,C507,C508,C509,C510,C511,C512,C513,C514,C515,C516,C517,C518,C519,C520,C521)</f>
        <v>213</v>
      </c>
      <c r="D503" s="171">
        <f>SUM(D504,D505,D506,D507,D508,D509,D510,D511,D512,D513,D514,D515,D516,D517,D518,D519,D520,D521)</f>
        <v>165</v>
      </c>
      <c r="E503" s="173">
        <f t="shared" si="7"/>
        <v>0.7746478873239436</v>
      </c>
      <c r="F503" s="162"/>
      <c r="G503" s="162"/>
      <c r="H503" s="162"/>
      <c r="I503" s="162"/>
      <c r="J503" s="162"/>
      <c r="K503" s="162"/>
      <c r="L503" s="162"/>
      <c r="M503" s="162"/>
      <c r="N503" s="162"/>
      <c r="O503" s="162"/>
    </row>
    <row r="504" spans="1:15" ht="15.75" customHeight="1">
      <c r="A504" s="169">
        <v>2080101</v>
      </c>
      <c r="B504" s="170" t="s">
        <v>212</v>
      </c>
      <c r="C504" s="174">
        <v>185</v>
      </c>
      <c r="D504" s="174">
        <v>152</v>
      </c>
      <c r="E504" s="173">
        <f t="shared" si="7"/>
        <v>0.8216216216216217</v>
      </c>
      <c r="F504" s="162"/>
      <c r="G504" s="162"/>
      <c r="H504" s="162"/>
      <c r="I504" s="162"/>
      <c r="J504" s="162"/>
      <c r="K504" s="162"/>
      <c r="L504" s="162"/>
      <c r="M504" s="162"/>
      <c r="N504" s="162"/>
      <c r="O504" s="162"/>
    </row>
    <row r="505" spans="1:15" ht="15.75" customHeight="1">
      <c r="A505" s="169">
        <v>2080102</v>
      </c>
      <c r="B505" s="170" t="s">
        <v>213</v>
      </c>
      <c r="C505" s="174"/>
      <c r="D505" s="175"/>
      <c r="E505" s="173">
        <f t="shared" si="7"/>
        <v>0</v>
      </c>
      <c r="F505" s="162"/>
      <c r="G505" s="162"/>
      <c r="H505" s="162"/>
      <c r="I505" s="162"/>
      <c r="J505" s="162"/>
      <c r="K505" s="162"/>
      <c r="L505" s="162"/>
      <c r="M505" s="162"/>
      <c r="N505" s="162"/>
      <c r="O505" s="162"/>
    </row>
    <row r="506" spans="1:15" ht="15.75" customHeight="1">
      <c r="A506" s="169">
        <v>2080103</v>
      </c>
      <c r="B506" s="170" t="s">
        <v>214</v>
      </c>
      <c r="C506" s="174"/>
      <c r="D506" s="175"/>
      <c r="E506" s="173">
        <f t="shared" si="7"/>
        <v>0</v>
      </c>
      <c r="F506" s="162"/>
      <c r="G506" s="162"/>
      <c r="H506" s="162"/>
      <c r="I506" s="162"/>
      <c r="J506" s="162"/>
      <c r="K506" s="162"/>
      <c r="L506" s="162"/>
      <c r="M506" s="162"/>
      <c r="N506" s="162"/>
      <c r="O506" s="162"/>
    </row>
    <row r="507" spans="1:15" ht="15.75" customHeight="1">
      <c r="A507" s="169">
        <v>2080104</v>
      </c>
      <c r="B507" s="170" t="s">
        <v>540</v>
      </c>
      <c r="C507" s="174"/>
      <c r="D507" s="175"/>
      <c r="E507" s="173">
        <f t="shared" si="7"/>
        <v>0</v>
      </c>
      <c r="F507" s="162"/>
      <c r="G507" s="162"/>
      <c r="H507" s="162"/>
      <c r="I507" s="162"/>
      <c r="J507" s="162"/>
      <c r="K507" s="162"/>
      <c r="L507" s="162"/>
      <c r="M507" s="162"/>
      <c r="N507" s="162"/>
      <c r="O507" s="162"/>
    </row>
    <row r="508" spans="1:15" ht="15.75" customHeight="1">
      <c r="A508" s="169">
        <v>2080105</v>
      </c>
      <c r="B508" s="170" t="s">
        <v>541</v>
      </c>
      <c r="C508" s="174"/>
      <c r="D508" s="175"/>
      <c r="E508" s="173">
        <f t="shared" si="7"/>
        <v>0</v>
      </c>
      <c r="F508" s="162"/>
      <c r="G508" s="162"/>
      <c r="H508" s="162"/>
      <c r="I508" s="162"/>
      <c r="J508" s="162"/>
      <c r="K508" s="162"/>
      <c r="L508" s="162"/>
      <c r="M508" s="162"/>
      <c r="N508" s="162"/>
      <c r="O508" s="162"/>
    </row>
    <row r="509" spans="1:15" ht="15.75" customHeight="1">
      <c r="A509" s="169">
        <v>2080106</v>
      </c>
      <c r="B509" s="170" t="s">
        <v>542</v>
      </c>
      <c r="C509" s="174"/>
      <c r="D509" s="175"/>
      <c r="E509" s="173">
        <f t="shared" si="7"/>
        <v>0</v>
      </c>
      <c r="F509" s="162"/>
      <c r="G509" s="162"/>
      <c r="H509" s="162"/>
      <c r="I509" s="162"/>
      <c r="J509" s="162"/>
      <c r="K509" s="162"/>
      <c r="L509" s="162"/>
      <c r="M509" s="162"/>
      <c r="N509" s="162"/>
      <c r="O509" s="162"/>
    </row>
    <row r="510" spans="1:15" ht="15.75" customHeight="1">
      <c r="A510" s="169">
        <v>2080107</v>
      </c>
      <c r="B510" s="170" t="s">
        <v>543</v>
      </c>
      <c r="C510" s="174"/>
      <c r="D510" s="175"/>
      <c r="E510" s="173">
        <f t="shared" si="7"/>
        <v>0</v>
      </c>
      <c r="F510" s="162"/>
      <c r="G510" s="162"/>
      <c r="H510" s="162"/>
      <c r="I510" s="162"/>
      <c r="J510" s="162"/>
      <c r="K510" s="162"/>
      <c r="L510" s="162"/>
      <c r="M510" s="162"/>
      <c r="N510" s="162"/>
      <c r="O510" s="162"/>
    </row>
    <row r="511" spans="1:15" ht="15.75" customHeight="1">
      <c r="A511" s="169">
        <v>2080108</v>
      </c>
      <c r="B511" s="170" t="s">
        <v>253</v>
      </c>
      <c r="C511" s="174"/>
      <c r="D511" s="175"/>
      <c r="E511" s="173">
        <f t="shared" si="7"/>
        <v>0</v>
      </c>
      <c r="F511" s="162"/>
      <c r="G511" s="162"/>
      <c r="H511" s="162"/>
      <c r="I511" s="162"/>
      <c r="J511" s="162"/>
      <c r="K511" s="162"/>
      <c r="L511" s="162"/>
      <c r="M511" s="162"/>
      <c r="N511" s="162"/>
      <c r="O511" s="162"/>
    </row>
    <row r="512" spans="1:15" ht="15.75" customHeight="1">
      <c r="A512" s="169">
        <v>2080109</v>
      </c>
      <c r="B512" s="170" t="s">
        <v>544</v>
      </c>
      <c r="C512" s="174"/>
      <c r="D512" s="175"/>
      <c r="E512" s="173">
        <f t="shared" si="7"/>
        <v>0</v>
      </c>
      <c r="F512" s="162"/>
      <c r="G512" s="162"/>
      <c r="H512" s="162"/>
      <c r="I512" s="162"/>
      <c r="J512" s="162"/>
      <c r="K512" s="162"/>
      <c r="L512" s="162"/>
      <c r="M512" s="162"/>
      <c r="N512" s="162"/>
      <c r="O512" s="162"/>
    </row>
    <row r="513" spans="1:15" ht="15.75" customHeight="1">
      <c r="A513" s="169">
        <v>2080110</v>
      </c>
      <c r="B513" s="170" t="s">
        <v>545</v>
      </c>
      <c r="C513" s="174"/>
      <c r="D513" s="175"/>
      <c r="E513" s="173">
        <f t="shared" si="7"/>
        <v>0</v>
      </c>
      <c r="F513" s="162"/>
      <c r="G513" s="162"/>
      <c r="H513" s="162"/>
      <c r="I513" s="162"/>
      <c r="J513" s="162"/>
      <c r="K513" s="162"/>
      <c r="L513" s="162"/>
      <c r="M513" s="162"/>
      <c r="N513" s="162"/>
      <c r="O513" s="162"/>
    </row>
    <row r="514" spans="1:15" ht="15.75" customHeight="1">
      <c r="A514" s="169">
        <v>2080111</v>
      </c>
      <c r="B514" s="170" t="s">
        <v>546</v>
      </c>
      <c r="C514" s="174"/>
      <c r="D514" s="175"/>
      <c r="E514" s="173">
        <f t="shared" si="7"/>
        <v>0</v>
      </c>
      <c r="F514" s="162"/>
      <c r="G514" s="162"/>
      <c r="H514" s="162"/>
      <c r="I514" s="162"/>
      <c r="J514" s="162"/>
      <c r="K514" s="162"/>
      <c r="L514" s="162"/>
      <c r="M514" s="162"/>
      <c r="N514" s="162"/>
      <c r="O514" s="162"/>
    </row>
    <row r="515" spans="1:15" ht="15.75" customHeight="1">
      <c r="A515" s="169">
        <v>2080112</v>
      </c>
      <c r="B515" s="170" t="s">
        <v>547</v>
      </c>
      <c r="C515" s="174"/>
      <c r="D515" s="175"/>
      <c r="E515" s="173">
        <f t="shared" si="7"/>
        <v>0</v>
      </c>
      <c r="F515" s="162"/>
      <c r="G515" s="162"/>
      <c r="H515" s="162"/>
      <c r="I515" s="162"/>
      <c r="J515" s="162"/>
      <c r="K515" s="162"/>
      <c r="L515" s="162"/>
      <c r="M515" s="162"/>
      <c r="N515" s="162"/>
      <c r="O515" s="162"/>
    </row>
    <row r="516" spans="1:15" ht="15.75" customHeight="1">
      <c r="A516" s="169">
        <v>2080113</v>
      </c>
      <c r="B516" s="170" t="s">
        <v>548</v>
      </c>
      <c r="C516" s="174"/>
      <c r="D516" s="175"/>
      <c r="E516" s="173">
        <f t="shared" si="7"/>
        <v>0</v>
      </c>
      <c r="F516" s="162"/>
      <c r="G516" s="162"/>
      <c r="H516" s="162"/>
      <c r="I516" s="162"/>
      <c r="J516" s="162"/>
      <c r="K516" s="162"/>
      <c r="L516" s="162"/>
      <c r="M516" s="162"/>
      <c r="N516" s="162"/>
      <c r="O516" s="162"/>
    </row>
    <row r="517" spans="1:15" ht="15.75" customHeight="1">
      <c r="A517" s="169">
        <v>2080114</v>
      </c>
      <c r="B517" s="170" t="s">
        <v>549</v>
      </c>
      <c r="C517" s="174"/>
      <c r="D517" s="175"/>
      <c r="E517" s="173">
        <f aca="true" t="shared" si="8" ref="E517:E580">_xlfn.IFERROR(D517/C517,0)</f>
        <v>0</v>
      </c>
      <c r="F517" s="162"/>
      <c r="G517" s="162"/>
      <c r="H517" s="162"/>
      <c r="I517" s="162"/>
      <c r="J517" s="162"/>
      <c r="K517" s="162"/>
      <c r="L517" s="162"/>
      <c r="M517" s="162"/>
      <c r="N517" s="162"/>
      <c r="O517" s="162"/>
    </row>
    <row r="518" spans="1:15" ht="15.75" customHeight="1">
      <c r="A518" s="169">
        <v>2080115</v>
      </c>
      <c r="B518" s="170" t="s">
        <v>550</v>
      </c>
      <c r="C518" s="174"/>
      <c r="D518" s="175"/>
      <c r="E518" s="173">
        <f t="shared" si="8"/>
        <v>0</v>
      </c>
      <c r="F518" s="162"/>
      <c r="G518" s="162"/>
      <c r="H518" s="162"/>
      <c r="I518" s="162"/>
      <c r="J518" s="162"/>
      <c r="K518" s="162"/>
      <c r="L518" s="162"/>
      <c r="M518" s="162"/>
      <c r="N518" s="162"/>
      <c r="O518" s="162"/>
    </row>
    <row r="519" spans="1:15" ht="15.75" customHeight="1">
      <c r="A519" s="169">
        <v>2080116</v>
      </c>
      <c r="B519" s="170" t="s">
        <v>551</v>
      </c>
      <c r="C519" s="174"/>
      <c r="D519" s="175"/>
      <c r="E519" s="173">
        <f t="shared" si="8"/>
        <v>0</v>
      </c>
      <c r="F519" s="162"/>
      <c r="G519" s="162"/>
      <c r="H519" s="162"/>
      <c r="I519" s="162"/>
      <c r="J519" s="162"/>
      <c r="K519" s="162"/>
      <c r="L519" s="162"/>
      <c r="M519" s="162"/>
      <c r="N519" s="162"/>
      <c r="O519" s="162"/>
    </row>
    <row r="520" spans="1:15" ht="15.75" customHeight="1">
      <c r="A520" s="169">
        <v>2080150</v>
      </c>
      <c r="B520" s="170" t="s">
        <v>221</v>
      </c>
      <c r="C520" s="174"/>
      <c r="D520" s="175"/>
      <c r="E520" s="173">
        <f t="shared" si="8"/>
        <v>0</v>
      </c>
      <c r="F520" s="162"/>
      <c r="G520" s="162"/>
      <c r="H520" s="162"/>
      <c r="I520" s="162"/>
      <c r="J520" s="162"/>
      <c r="K520" s="162"/>
      <c r="L520" s="162"/>
      <c r="M520" s="162"/>
      <c r="N520" s="162"/>
      <c r="O520" s="162"/>
    </row>
    <row r="521" spans="1:15" ht="15.75" customHeight="1">
      <c r="A521" s="169">
        <v>2080199</v>
      </c>
      <c r="B521" s="170" t="s">
        <v>552</v>
      </c>
      <c r="C521" s="174">
        <v>28</v>
      </c>
      <c r="D521" s="175">
        <v>13</v>
      </c>
      <c r="E521" s="173">
        <f t="shared" si="8"/>
        <v>0.4642857142857143</v>
      </c>
      <c r="F521" s="162"/>
      <c r="G521" s="162"/>
      <c r="H521" s="162"/>
      <c r="I521" s="162"/>
      <c r="J521" s="162"/>
      <c r="K521" s="162"/>
      <c r="L521" s="162"/>
      <c r="M521" s="162"/>
      <c r="N521" s="162"/>
      <c r="O521" s="162"/>
    </row>
    <row r="522" spans="1:15" ht="15.75" customHeight="1">
      <c r="A522" s="169">
        <v>20802</v>
      </c>
      <c r="B522" s="170" t="s">
        <v>553</v>
      </c>
      <c r="C522" s="171">
        <f>SUM(C523,C524,C525,C526,C527,C528,C529)</f>
        <v>127</v>
      </c>
      <c r="D522" s="171">
        <f>SUM(D523,D524,D525,D526,D527,D528,D529)</f>
        <v>899</v>
      </c>
      <c r="E522" s="173">
        <f t="shared" si="8"/>
        <v>7.078740157480315</v>
      </c>
      <c r="F522" s="162"/>
      <c r="G522" s="162"/>
      <c r="H522" s="162"/>
      <c r="I522" s="162"/>
      <c r="J522" s="162"/>
      <c r="K522" s="162"/>
      <c r="L522" s="162"/>
      <c r="M522" s="162"/>
      <c r="N522" s="162"/>
      <c r="O522" s="162"/>
    </row>
    <row r="523" spans="1:15" ht="15.75" customHeight="1">
      <c r="A523" s="169">
        <v>2080201</v>
      </c>
      <c r="B523" s="170" t="s">
        <v>212</v>
      </c>
      <c r="C523" s="174">
        <v>123</v>
      </c>
      <c r="D523" s="174">
        <v>75</v>
      </c>
      <c r="E523" s="173">
        <f t="shared" si="8"/>
        <v>0.6097560975609756</v>
      </c>
      <c r="F523" s="162"/>
      <c r="G523" s="162"/>
      <c r="H523" s="162"/>
      <c r="I523" s="162"/>
      <c r="J523" s="162"/>
      <c r="K523" s="162"/>
      <c r="L523" s="162"/>
      <c r="M523" s="162"/>
      <c r="N523" s="162"/>
      <c r="O523" s="162"/>
    </row>
    <row r="524" spans="1:15" ht="15.75" customHeight="1">
      <c r="A524" s="169">
        <v>2080202</v>
      </c>
      <c r="B524" s="170" t="s">
        <v>213</v>
      </c>
      <c r="C524" s="174"/>
      <c r="D524" s="175"/>
      <c r="E524" s="173">
        <f t="shared" si="8"/>
        <v>0</v>
      </c>
      <c r="F524" s="162"/>
      <c r="G524" s="162"/>
      <c r="H524" s="162"/>
      <c r="I524" s="162"/>
      <c r="J524" s="162"/>
      <c r="K524" s="162"/>
      <c r="L524" s="162"/>
      <c r="M524" s="162"/>
      <c r="N524" s="162"/>
      <c r="O524" s="162"/>
    </row>
    <row r="525" spans="1:15" ht="15.75" customHeight="1">
      <c r="A525" s="169">
        <v>2080203</v>
      </c>
      <c r="B525" s="170" t="s">
        <v>214</v>
      </c>
      <c r="C525" s="174"/>
      <c r="D525" s="175"/>
      <c r="E525" s="173">
        <f t="shared" si="8"/>
        <v>0</v>
      </c>
      <c r="F525" s="162"/>
      <c r="G525" s="162"/>
      <c r="H525" s="162"/>
      <c r="I525" s="162"/>
      <c r="J525" s="162"/>
      <c r="K525" s="162"/>
      <c r="L525" s="162"/>
      <c r="M525" s="162"/>
      <c r="N525" s="162"/>
      <c r="O525" s="162"/>
    </row>
    <row r="526" spans="1:15" ht="15.75" customHeight="1">
      <c r="A526" s="169">
        <v>2080206</v>
      </c>
      <c r="B526" s="170" t="s">
        <v>554</v>
      </c>
      <c r="C526" s="174"/>
      <c r="D526" s="175"/>
      <c r="E526" s="173">
        <f t="shared" si="8"/>
        <v>0</v>
      </c>
      <c r="F526" s="162"/>
      <c r="G526" s="162"/>
      <c r="H526" s="162"/>
      <c r="I526" s="162"/>
      <c r="J526" s="162"/>
      <c r="K526" s="162"/>
      <c r="L526" s="162"/>
      <c r="M526" s="162"/>
      <c r="N526" s="162"/>
      <c r="O526" s="162"/>
    </row>
    <row r="527" spans="1:15" ht="15.75" customHeight="1">
      <c r="A527" s="169">
        <v>2080207</v>
      </c>
      <c r="B527" s="170" t="s">
        <v>555</v>
      </c>
      <c r="C527" s="174"/>
      <c r="D527" s="175"/>
      <c r="E527" s="173">
        <f t="shared" si="8"/>
        <v>0</v>
      </c>
      <c r="F527" s="162"/>
      <c r="G527" s="162"/>
      <c r="H527" s="162"/>
      <c r="I527" s="162"/>
      <c r="J527" s="162"/>
      <c r="K527" s="162"/>
      <c r="L527" s="162"/>
      <c r="M527" s="162"/>
      <c r="N527" s="162"/>
      <c r="O527" s="162"/>
    </row>
    <row r="528" spans="1:15" ht="15.75" customHeight="1">
      <c r="A528" s="169">
        <v>2080208</v>
      </c>
      <c r="B528" s="170" t="s">
        <v>556</v>
      </c>
      <c r="C528" s="174"/>
      <c r="D528" s="175">
        <v>824</v>
      </c>
      <c r="E528" s="173">
        <f t="shared" si="8"/>
        <v>0</v>
      </c>
      <c r="F528" s="162"/>
      <c r="G528" s="162"/>
      <c r="H528" s="162"/>
      <c r="I528" s="162"/>
      <c r="J528" s="162"/>
      <c r="K528" s="162"/>
      <c r="L528" s="162"/>
      <c r="M528" s="162"/>
      <c r="N528" s="162"/>
      <c r="O528" s="162"/>
    </row>
    <row r="529" spans="1:15" ht="15.75" customHeight="1">
      <c r="A529" s="169">
        <v>2080299</v>
      </c>
      <c r="B529" s="170" t="s">
        <v>557</v>
      </c>
      <c r="C529" s="174">
        <v>4</v>
      </c>
      <c r="D529" s="175">
        <v>0</v>
      </c>
      <c r="E529" s="173">
        <f t="shared" si="8"/>
        <v>0</v>
      </c>
      <c r="F529" s="162"/>
      <c r="G529" s="162"/>
      <c r="H529" s="162"/>
      <c r="I529" s="162"/>
      <c r="J529" s="162"/>
      <c r="K529" s="162"/>
      <c r="L529" s="162"/>
      <c r="M529" s="162"/>
      <c r="N529" s="162"/>
      <c r="O529" s="162"/>
    </row>
    <row r="530" spans="1:15" ht="15.75" customHeight="1">
      <c r="A530" s="169">
        <v>20804</v>
      </c>
      <c r="B530" s="170" t="s">
        <v>558</v>
      </c>
      <c r="C530" s="171">
        <f>SUM(C531)</f>
        <v>0</v>
      </c>
      <c r="D530" s="171">
        <f>SUM(D531)</f>
        <v>0</v>
      </c>
      <c r="E530" s="173">
        <f t="shared" si="8"/>
        <v>0</v>
      </c>
      <c r="F530" s="162"/>
      <c r="G530" s="162"/>
      <c r="H530" s="162"/>
      <c r="I530" s="162"/>
      <c r="J530" s="162"/>
      <c r="K530" s="162"/>
      <c r="L530" s="162"/>
      <c r="M530" s="162"/>
      <c r="N530" s="162"/>
      <c r="O530" s="162"/>
    </row>
    <row r="531" spans="1:15" ht="15.75" customHeight="1">
      <c r="A531" s="169">
        <v>2080402</v>
      </c>
      <c r="B531" s="170" t="s">
        <v>559</v>
      </c>
      <c r="C531" s="174"/>
      <c r="D531" s="174"/>
      <c r="E531" s="173">
        <f t="shared" si="8"/>
        <v>0</v>
      </c>
      <c r="F531" s="162"/>
      <c r="G531" s="162"/>
      <c r="H531" s="162"/>
      <c r="I531" s="162"/>
      <c r="J531" s="162"/>
      <c r="K531" s="162"/>
      <c r="L531" s="162"/>
      <c r="M531" s="162"/>
      <c r="N531" s="162"/>
      <c r="O531" s="162"/>
    </row>
    <row r="532" spans="1:15" ht="15.75" customHeight="1">
      <c r="A532" s="169">
        <v>20805</v>
      </c>
      <c r="B532" s="170" t="s">
        <v>560</v>
      </c>
      <c r="C532" s="171">
        <f>SUM(C533,C534,C535,C536,C537,C538,C539,C540)</f>
        <v>23519</v>
      </c>
      <c r="D532" s="171">
        <f>SUM(D533,D534,D535,D536,D537,D538,D539,D540)</f>
        <v>22591</v>
      </c>
      <c r="E532" s="173">
        <f t="shared" si="8"/>
        <v>0.9605425400739828</v>
      </c>
      <c r="F532" s="162"/>
      <c r="G532" s="162"/>
      <c r="H532" s="162"/>
      <c r="I532" s="162"/>
      <c r="J532" s="162"/>
      <c r="K532" s="162"/>
      <c r="L532" s="162"/>
      <c r="M532" s="162"/>
      <c r="N532" s="162"/>
      <c r="O532" s="162"/>
    </row>
    <row r="533" spans="1:15" ht="15.75" customHeight="1">
      <c r="A533" s="169">
        <v>2080501</v>
      </c>
      <c r="B533" s="170" t="s">
        <v>561</v>
      </c>
      <c r="C533" s="174"/>
      <c r="D533" s="174">
        <v>215</v>
      </c>
      <c r="E533" s="173">
        <f t="shared" si="8"/>
        <v>0</v>
      </c>
      <c r="F533" s="162"/>
      <c r="G533" s="162"/>
      <c r="H533" s="162"/>
      <c r="I533" s="162"/>
      <c r="J533" s="162"/>
      <c r="K533" s="162"/>
      <c r="L533" s="162"/>
      <c r="M533" s="162"/>
      <c r="N533" s="162"/>
      <c r="O533" s="162"/>
    </row>
    <row r="534" spans="1:15" ht="15.75" customHeight="1">
      <c r="A534" s="169">
        <v>2080502</v>
      </c>
      <c r="B534" s="170" t="s">
        <v>562</v>
      </c>
      <c r="C534" s="174">
        <v>11</v>
      </c>
      <c r="D534" s="175">
        <v>425</v>
      </c>
      <c r="E534" s="173">
        <f t="shared" si="8"/>
        <v>38.63636363636363</v>
      </c>
      <c r="F534" s="162"/>
      <c r="G534" s="162"/>
      <c r="H534" s="162"/>
      <c r="I534" s="162"/>
      <c r="J534" s="162"/>
      <c r="K534" s="162"/>
      <c r="L534" s="162"/>
      <c r="M534" s="162"/>
      <c r="N534" s="162"/>
      <c r="O534" s="162"/>
    </row>
    <row r="535" spans="1:15" ht="15.75" customHeight="1">
      <c r="A535" s="169">
        <v>2080503</v>
      </c>
      <c r="B535" s="170" t="s">
        <v>563</v>
      </c>
      <c r="C535" s="174"/>
      <c r="D535" s="175"/>
      <c r="E535" s="173">
        <f t="shared" si="8"/>
        <v>0</v>
      </c>
      <c r="F535" s="162"/>
      <c r="G535" s="162"/>
      <c r="H535" s="162"/>
      <c r="I535" s="162"/>
      <c r="J535" s="162"/>
      <c r="K535" s="162"/>
      <c r="L535" s="162"/>
      <c r="M535" s="162"/>
      <c r="N535" s="162"/>
      <c r="O535" s="162"/>
    </row>
    <row r="536" spans="1:15" ht="15.75" customHeight="1">
      <c r="A536" s="169">
        <v>2080505</v>
      </c>
      <c r="B536" s="170" t="s">
        <v>564</v>
      </c>
      <c r="C536" s="174">
        <v>11203</v>
      </c>
      <c r="D536" s="175">
        <v>7982</v>
      </c>
      <c r="E536" s="173">
        <f t="shared" si="8"/>
        <v>0.7124877265018299</v>
      </c>
      <c r="F536" s="162"/>
      <c r="G536" s="162"/>
      <c r="H536" s="162"/>
      <c r="I536" s="162"/>
      <c r="J536" s="162"/>
      <c r="K536" s="162"/>
      <c r="L536" s="162"/>
      <c r="M536" s="162"/>
      <c r="N536" s="162"/>
      <c r="O536" s="162"/>
    </row>
    <row r="537" spans="1:15" ht="15.75" customHeight="1">
      <c r="A537" s="169">
        <v>2080506</v>
      </c>
      <c r="B537" s="170" t="s">
        <v>565</v>
      </c>
      <c r="C537" s="174">
        <v>62</v>
      </c>
      <c r="D537" s="175">
        <v>162</v>
      </c>
      <c r="E537" s="173">
        <f t="shared" si="8"/>
        <v>2.6129032258064515</v>
      </c>
      <c r="F537" s="162"/>
      <c r="G537" s="162"/>
      <c r="H537" s="162"/>
      <c r="I537" s="162"/>
      <c r="J537" s="162"/>
      <c r="K537" s="162"/>
      <c r="L537" s="162"/>
      <c r="M537" s="162"/>
      <c r="N537" s="162"/>
      <c r="O537" s="162"/>
    </row>
    <row r="538" spans="1:15" ht="15.75" customHeight="1">
      <c r="A538" s="169">
        <v>2080507</v>
      </c>
      <c r="B538" s="170" t="s">
        <v>566</v>
      </c>
      <c r="C538" s="174">
        <v>12243</v>
      </c>
      <c r="D538" s="175">
        <v>13807</v>
      </c>
      <c r="E538" s="173">
        <f t="shared" si="8"/>
        <v>1.1277464673691089</v>
      </c>
      <c r="F538" s="162"/>
      <c r="G538" s="162"/>
      <c r="H538" s="162"/>
      <c r="I538" s="162"/>
      <c r="J538" s="162"/>
      <c r="K538" s="162"/>
      <c r="L538" s="162"/>
      <c r="M538" s="162"/>
      <c r="N538" s="162"/>
      <c r="O538" s="162"/>
    </row>
    <row r="539" spans="1:15" ht="15.75" customHeight="1">
      <c r="A539" s="169">
        <v>2080508</v>
      </c>
      <c r="B539" s="170" t="s">
        <v>567</v>
      </c>
      <c r="C539" s="174"/>
      <c r="D539" s="175"/>
      <c r="E539" s="173">
        <f t="shared" si="8"/>
        <v>0</v>
      </c>
      <c r="F539" s="162"/>
      <c r="G539" s="162"/>
      <c r="H539" s="162"/>
      <c r="I539" s="162"/>
      <c r="J539" s="162"/>
      <c r="K539" s="162"/>
      <c r="L539" s="162"/>
      <c r="M539" s="162"/>
      <c r="N539" s="162"/>
      <c r="O539" s="162"/>
    </row>
    <row r="540" spans="1:15" ht="15.75" customHeight="1">
      <c r="A540" s="169">
        <v>2080599</v>
      </c>
      <c r="B540" s="170" t="s">
        <v>568</v>
      </c>
      <c r="C540" s="174"/>
      <c r="D540" s="175"/>
      <c r="E540" s="173">
        <f t="shared" si="8"/>
        <v>0</v>
      </c>
      <c r="F540" s="162"/>
      <c r="G540" s="162"/>
      <c r="H540" s="162"/>
      <c r="I540" s="162"/>
      <c r="J540" s="162"/>
      <c r="K540" s="162"/>
      <c r="L540" s="162"/>
      <c r="M540" s="162"/>
      <c r="N540" s="162"/>
      <c r="O540" s="162"/>
    </row>
    <row r="541" spans="1:15" ht="15.75" customHeight="1">
      <c r="A541" s="169">
        <v>20806</v>
      </c>
      <c r="B541" s="170" t="s">
        <v>569</v>
      </c>
      <c r="C541" s="171">
        <f>SUM(C542,C543,C544)</f>
        <v>0</v>
      </c>
      <c r="D541" s="171">
        <f>SUM(D542,D543,D544)</f>
        <v>85</v>
      </c>
      <c r="E541" s="173">
        <f t="shared" si="8"/>
        <v>0</v>
      </c>
      <c r="F541" s="162"/>
      <c r="G541" s="162"/>
      <c r="H541" s="162"/>
      <c r="I541" s="162"/>
      <c r="J541" s="162"/>
      <c r="K541" s="162"/>
      <c r="L541" s="162"/>
      <c r="M541" s="162"/>
      <c r="N541" s="162"/>
      <c r="O541" s="162"/>
    </row>
    <row r="542" spans="1:15" ht="15.75" customHeight="1">
      <c r="A542" s="169">
        <v>2080601</v>
      </c>
      <c r="B542" s="170" t="s">
        <v>570</v>
      </c>
      <c r="C542" s="174"/>
      <c r="D542" s="174">
        <v>85</v>
      </c>
      <c r="E542" s="173">
        <f t="shared" si="8"/>
        <v>0</v>
      </c>
      <c r="F542" s="162"/>
      <c r="G542" s="162"/>
      <c r="H542" s="162"/>
      <c r="I542" s="162"/>
      <c r="J542" s="162"/>
      <c r="K542" s="162"/>
      <c r="L542" s="162"/>
      <c r="M542" s="162"/>
      <c r="N542" s="162"/>
      <c r="O542" s="162"/>
    </row>
    <row r="543" spans="1:15" ht="15.75" customHeight="1">
      <c r="A543" s="169">
        <v>2080602</v>
      </c>
      <c r="B543" s="170" t="s">
        <v>571</v>
      </c>
      <c r="C543" s="174"/>
      <c r="D543" s="175"/>
      <c r="E543" s="173">
        <f t="shared" si="8"/>
        <v>0</v>
      </c>
      <c r="F543" s="162"/>
      <c r="G543" s="162"/>
      <c r="H543" s="162"/>
      <c r="I543" s="162"/>
      <c r="J543" s="162"/>
      <c r="K543" s="162"/>
      <c r="L543" s="162"/>
      <c r="M543" s="162"/>
      <c r="N543" s="162"/>
      <c r="O543" s="162"/>
    </row>
    <row r="544" spans="1:15" ht="15.75" customHeight="1">
      <c r="A544" s="169">
        <v>2080699</v>
      </c>
      <c r="B544" s="170" t="s">
        <v>572</v>
      </c>
      <c r="C544" s="174"/>
      <c r="D544" s="175"/>
      <c r="E544" s="173">
        <f t="shared" si="8"/>
        <v>0</v>
      </c>
      <c r="F544" s="162"/>
      <c r="G544" s="162"/>
      <c r="H544" s="162"/>
      <c r="I544" s="162"/>
      <c r="J544" s="162"/>
      <c r="K544" s="162"/>
      <c r="L544" s="162"/>
      <c r="M544" s="162"/>
      <c r="N544" s="162"/>
      <c r="O544" s="162"/>
    </row>
    <row r="545" spans="1:15" ht="15.75" customHeight="1">
      <c r="A545" s="169">
        <v>20807</v>
      </c>
      <c r="B545" s="170" t="s">
        <v>573</v>
      </c>
      <c r="C545" s="171">
        <f>SUM(C546,C547,C548,C549,C550,C551,C552,C553,C554)</f>
        <v>856</v>
      </c>
      <c r="D545" s="171">
        <f>SUM(D546,D547,D548,D549,D550,D551,D552,D553,D554)</f>
        <v>672</v>
      </c>
      <c r="E545" s="173">
        <f t="shared" si="8"/>
        <v>0.7850467289719626</v>
      </c>
      <c r="F545" s="162"/>
      <c r="G545" s="162"/>
      <c r="H545" s="162"/>
      <c r="I545" s="162"/>
      <c r="J545" s="162"/>
      <c r="K545" s="162"/>
      <c r="L545" s="162"/>
      <c r="M545" s="162"/>
      <c r="N545" s="162"/>
      <c r="O545" s="162"/>
    </row>
    <row r="546" spans="1:15" ht="15.75" customHeight="1">
      <c r="A546" s="169">
        <v>2080701</v>
      </c>
      <c r="B546" s="170" t="s">
        <v>574</v>
      </c>
      <c r="C546" s="174"/>
      <c r="D546" s="174"/>
      <c r="E546" s="173">
        <f t="shared" si="8"/>
        <v>0</v>
      </c>
      <c r="F546" s="162"/>
      <c r="G546" s="162"/>
      <c r="H546" s="162"/>
      <c r="I546" s="162"/>
      <c r="J546" s="162"/>
      <c r="K546" s="162"/>
      <c r="L546" s="162"/>
      <c r="M546" s="162"/>
      <c r="N546" s="162"/>
      <c r="O546" s="162"/>
    </row>
    <row r="547" spans="1:15" ht="15.75" customHeight="1">
      <c r="A547" s="169">
        <v>2080702</v>
      </c>
      <c r="B547" s="170" t="s">
        <v>575</v>
      </c>
      <c r="C547" s="174"/>
      <c r="D547" s="175"/>
      <c r="E547" s="173">
        <f t="shared" si="8"/>
        <v>0</v>
      </c>
      <c r="F547" s="162"/>
      <c r="G547" s="162"/>
      <c r="H547" s="162"/>
      <c r="I547" s="162"/>
      <c r="J547" s="162"/>
      <c r="K547" s="162"/>
      <c r="L547" s="162"/>
      <c r="M547" s="162"/>
      <c r="N547" s="162"/>
      <c r="O547" s="162"/>
    </row>
    <row r="548" spans="1:15" ht="15.75" customHeight="1">
      <c r="A548" s="169">
        <v>2080704</v>
      </c>
      <c r="B548" s="170" t="s">
        <v>576</v>
      </c>
      <c r="C548" s="174">
        <v>276</v>
      </c>
      <c r="D548" s="175">
        <v>230</v>
      </c>
      <c r="E548" s="173">
        <f t="shared" si="8"/>
        <v>0.8333333333333334</v>
      </c>
      <c r="F548" s="162"/>
      <c r="G548" s="162"/>
      <c r="H548" s="162"/>
      <c r="I548" s="162"/>
      <c r="J548" s="162"/>
      <c r="K548" s="162"/>
      <c r="L548" s="162"/>
      <c r="M548" s="162"/>
      <c r="N548" s="162"/>
      <c r="O548" s="162"/>
    </row>
    <row r="549" spans="1:15" ht="15.75" customHeight="1">
      <c r="A549" s="169">
        <v>2080705</v>
      </c>
      <c r="B549" s="170" t="s">
        <v>577</v>
      </c>
      <c r="C549" s="174">
        <v>580</v>
      </c>
      <c r="D549" s="175">
        <v>352</v>
      </c>
      <c r="E549" s="173">
        <f t="shared" si="8"/>
        <v>0.6068965517241379</v>
      </c>
      <c r="F549" s="162"/>
      <c r="G549" s="162"/>
      <c r="H549" s="162"/>
      <c r="I549" s="162"/>
      <c r="J549" s="162"/>
      <c r="K549" s="162"/>
      <c r="L549" s="162"/>
      <c r="M549" s="162"/>
      <c r="N549" s="162"/>
      <c r="O549" s="162"/>
    </row>
    <row r="550" spans="1:15" ht="15.75" customHeight="1">
      <c r="A550" s="169">
        <v>2080709</v>
      </c>
      <c r="B550" s="170" t="s">
        <v>578</v>
      </c>
      <c r="C550" s="174"/>
      <c r="D550" s="175"/>
      <c r="E550" s="173">
        <f t="shared" si="8"/>
        <v>0</v>
      </c>
      <c r="F550" s="162"/>
      <c r="G550" s="162"/>
      <c r="H550" s="162"/>
      <c r="I550" s="162"/>
      <c r="J550" s="162"/>
      <c r="K550" s="162"/>
      <c r="L550" s="162"/>
      <c r="M550" s="162"/>
      <c r="N550" s="162"/>
      <c r="O550" s="162"/>
    </row>
    <row r="551" spans="1:15" ht="15.75" customHeight="1">
      <c r="A551" s="169">
        <v>2080711</v>
      </c>
      <c r="B551" s="170" t="s">
        <v>579</v>
      </c>
      <c r="C551" s="174"/>
      <c r="D551" s="175"/>
      <c r="E551" s="173">
        <f t="shared" si="8"/>
        <v>0</v>
      </c>
      <c r="F551" s="162"/>
      <c r="G551" s="162"/>
      <c r="H551" s="162"/>
      <c r="I551" s="162"/>
      <c r="J551" s="162"/>
      <c r="K551" s="162"/>
      <c r="L551" s="162"/>
      <c r="M551" s="162"/>
      <c r="N551" s="162"/>
      <c r="O551" s="162"/>
    </row>
    <row r="552" spans="1:15" ht="15.75" customHeight="1">
      <c r="A552" s="169">
        <v>2080712</v>
      </c>
      <c r="B552" s="170" t="s">
        <v>580</v>
      </c>
      <c r="C552" s="174"/>
      <c r="D552" s="175"/>
      <c r="E552" s="173">
        <f t="shared" si="8"/>
        <v>0</v>
      </c>
      <c r="F552" s="162"/>
      <c r="G552" s="162"/>
      <c r="H552" s="162"/>
      <c r="I552" s="162"/>
      <c r="J552" s="162"/>
      <c r="K552" s="162"/>
      <c r="L552" s="162"/>
      <c r="M552" s="162"/>
      <c r="N552" s="162"/>
      <c r="O552" s="162"/>
    </row>
    <row r="553" spans="1:15" ht="15.75" customHeight="1">
      <c r="A553" s="169">
        <v>2080713</v>
      </c>
      <c r="B553" s="170" t="s">
        <v>581</v>
      </c>
      <c r="C553" s="174"/>
      <c r="D553" s="175"/>
      <c r="E553" s="173">
        <f t="shared" si="8"/>
        <v>0</v>
      </c>
      <c r="F553" s="162"/>
      <c r="G553" s="162"/>
      <c r="H553" s="162"/>
      <c r="I553" s="162"/>
      <c r="J553" s="162"/>
      <c r="K553" s="162"/>
      <c r="L553" s="162"/>
      <c r="M553" s="162"/>
      <c r="N553" s="162"/>
      <c r="O553" s="162"/>
    </row>
    <row r="554" spans="1:15" ht="15.75" customHeight="1">
      <c r="A554" s="169">
        <v>2080799</v>
      </c>
      <c r="B554" s="170" t="s">
        <v>582</v>
      </c>
      <c r="C554" s="174"/>
      <c r="D554" s="175">
        <v>90</v>
      </c>
      <c r="E554" s="173">
        <f t="shared" si="8"/>
        <v>0</v>
      </c>
      <c r="F554" s="162"/>
      <c r="G554" s="162"/>
      <c r="H554" s="162"/>
      <c r="I554" s="162"/>
      <c r="J554" s="162"/>
      <c r="K554" s="162"/>
      <c r="L554" s="162"/>
      <c r="M554" s="162"/>
      <c r="N554" s="162"/>
      <c r="O554" s="162"/>
    </row>
    <row r="555" spans="1:15" ht="15.75" customHeight="1">
      <c r="A555" s="169">
        <v>20808</v>
      </c>
      <c r="B555" s="170" t="s">
        <v>583</v>
      </c>
      <c r="C555" s="171">
        <f>SUM(C556,C557,C558,C559,C560,C561,C562,C563)</f>
        <v>1722</v>
      </c>
      <c r="D555" s="171">
        <f>SUM(D556,D557,D558,D559,D560,D561,D562,D563)</f>
        <v>1970</v>
      </c>
      <c r="E555" s="173">
        <f t="shared" si="8"/>
        <v>1.1440185830429732</v>
      </c>
      <c r="F555" s="162"/>
      <c r="G555" s="162"/>
      <c r="H555" s="162"/>
      <c r="I555" s="162"/>
      <c r="J555" s="162"/>
      <c r="K555" s="162"/>
      <c r="L555" s="162"/>
      <c r="M555" s="162"/>
      <c r="N555" s="162"/>
      <c r="O555" s="162"/>
    </row>
    <row r="556" spans="1:15" ht="15.75" customHeight="1">
      <c r="A556" s="169">
        <v>2080801</v>
      </c>
      <c r="B556" s="170" t="s">
        <v>584</v>
      </c>
      <c r="C556" s="174">
        <v>32</v>
      </c>
      <c r="D556" s="174"/>
      <c r="E556" s="173">
        <f t="shared" si="8"/>
        <v>0</v>
      </c>
      <c r="F556" s="162"/>
      <c r="G556" s="162"/>
      <c r="H556" s="162"/>
      <c r="I556" s="162"/>
      <c r="J556" s="162"/>
      <c r="K556" s="162"/>
      <c r="L556" s="162"/>
      <c r="M556" s="162"/>
      <c r="N556" s="162"/>
      <c r="O556" s="162"/>
    </row>
    <row r="557" spans="1:15" ht="15.75" customHeight="1">
      <c r="A557" s="169">
        <v>2080802</v>
      </c>
      <c r="B557" s="170" t="s">
        <v>585</v>
      </c>
      <c r="C557" s="174">
        <v>1378</v>
      </c>
      <c r="D557" s="175">
        <v>1287</v>
      </c>
      <c r="E557" s="173">
        <f t="shared" si="8"/>
        <v>0.9339622641509434</v>
      </c>
      <c r="F557" s="162"/>
      <c r="G557" s="162"/>
      <c r="H557" s="162"/>
      <c r="I557" s="162"/>
      <c r="J557" s="162"/>
      <c r="K557" s="162"/>
      <c r="L557" s="162"/>
      <c r="M557" s="162"/>
      <c r="N557" s="162"/>
      <c r="O557" s="162"/>
    </row>
    <row r="558" spans="1:15" ht="15.75" customHeight="1">
      <c r="A558" s="169">
        <v>2080803</v>
      </c>
      <c r="B558" s="170" t="s">
        <v>586</v>
      </c>
      <c r="C558" s="174">
        <v>15</v>
      </c>
      <c r="D558" s="175">
        <v>4</v>
      </c>
      <c r="E558" s="173">
        <f t="shared" si="8"/>
        <v>0.26666666666666666</v>
      </c>
      <c r="F558" s="162"/>
      <c r="G558" s="162"/>
      <c r="H558" s="162"/>
      <c r="I558" s="162"/>
      <c r="J558" s="162"/>
      <c r="K558" s="162"/>
      <c r="L558" s="162"/>
      <c r="M558" s="162"/>
      <c r="N558" s="162"/>
      <c r="O558" s="162"/>
    </row>
    <row r="559" spans="1:15" ht="15.75" customHeight="1">
      <c r="A559" s="169">
        <v>2080805</v>
      </c>
      <c r="B559" s="170" t="s">
        <v>587</v>
      </c>
      <c r="C559" s="174">
        <v>283</v>
      </c>
      <c r="D559" s="175">
        <v>480</v>
      </c>
      <c r="E559" s="173">
        <f t="shared" si="8"/>
        <v>1.696113074204947</v>
      </c>
      <c r="F559" s="162"/>
      <c r="G559" s="162"/>
      <c r="H559" s="162"/>
      <c r="I559" s="162"/>
      <c r="J559" s="162"/>
      <c r="K559" s="162"/>
      <c r="L559" s="162"/>
      <c r="M559" s="162"/>
      <c r="N559" s="162"/>
      <c r="O559" s="162"/>
    </row>
    <row r="560" spans="1:15" ht="15.75" customHeight="1">
      <c r="A560" s="169">
        <v>2080806</v>
      </c>
      <c r="B560" s="170" t="s">
        <v>588</v>
      </c>
      <c r="C560" s="174"/>
      <c r="D560" s="175"/>
      <c r="E560" s="173">
        <f t="shared" si="8"/>
        <v>0</v>
      </c>
      <c r="F560" s="162"/>
      <c r="G560" s="162"/>
      <c r="H560" s="162"/>
      <c r="I560" s="162"/>
      <c r="J560" s="162"/>
      <c r="K560" s="162"/>
      <c r="L560" s="162"/>
      <c r="M560" s="162"/>
      <c r="N560" s="162"/>
      <c r="O560" s="162"/>
    </row>
    <row r="561" spans="1:15" ht="15.75" customHeight="1">
      <c r="A561" s="169">
        <v>2080807</v>
      </c>
      <c r="B561" s="170" t="s">
        <v>589</v>
      </c>
      <c r="C561" s="174"/>
      <c r="D561" s="175"/>
      <c r="E561" s="173">
        <f t="shared" si="8"/>
        <v>0</v>
      </c>
      <c r="F561" s="162"/>
      <c r="G561" s="162"/>
      <c r="H561" s="162"/>
      <c r="I561" s="162"/>
      <c r="J561" s="162"/>
      <c r="K561" s="162"/>
      <c r="L561" s="162"/>
      <c r="M561" s="162"/>
      <c r="N561" s="162"/>
      <c r="O561" s="162"/>
    </row>
    <row r="562" spans="1:15" ht="15.75" customHeight="1">
      <c r="A562" s="169">
        <v>2080808</v>
      </c>
      <c r="B562" s="170" t="s">
        <v>590</v>
      </c>
      <c r="C562" s="174"/>
      <c r="D562" s="175"/>
      <c r="E562" s="173">
        <f t="shared" si="8"/>
        <v>0</v>
      </c>
      <c r="F562" s="162"/>
      <c r="G562" s="162"/>
      <c r="H562" s="162"/>
      <c r="I562" s="162"/>
      <c r="J562" s="162"/>
      <c r="K562" s="162"/>
      <c r="L562" s="162"/>
      <c r="M562" s="162"/>
      <c r="N562" s="162"/>
      <c r="O562" s="162"/>
    </row>
    <row r="563" spans="1:15" ht="15.75" customHeight="1">
      <c r="A563" s="169">
        <v>2080899</v>
      </c>
      <c r="B563" s="170" t="s">
        <v>591</v>
      </c>
      <c r="C563" s="174">
        <v>14</v>
      </c>
      <c r="D563" s="175">
        <v>199</v>
      </c>
      <c r="E563" s="173">
        <f t="shared" si="8"/>
        <v>14.214285714285714</v>
      </c>
      <c r="F563" s="162"/>
      <c r="G563" s="162"/>
      <c r="H563" s="162"/>
      <c r="I563" s="162"/>
      <c r="J563" s="162"/>
      <c r="K563" s="162"/>
      <c r="L563" s="162"/>
      <c r="M563" s="162"/>
      <c r="N563" s="162"/>
      <c r="O563" s="162"/>
    </row>
    <row r="564" spans="1:15" ht="15.75" customHeight="1">
      <c r="A564" s="169">
        <v>20809</v>
      </c>
      <c r="B564" s="170" t="s">
        <v>592</v>
      </c>
      <c r="C564" s="171">
        <f>SUM(C565,C566,C567,C568,C569,C570)</f>
        <v>285</v>
      </c>
      <c r="D564" s="171">
        <f>SUM(D565,D566,D567,D568,D569,D570)</f>
        <v>926</v>
      </c>
      <c r="E564" s="173">
        <f t="shared" si="8"/>
        <v>3.2491228070175437</v>
      </c>
      <c r="F564" s="162"/>
      <c r="G564" s="162"/>
      <c r="H564" s="162"/>
      <c r="I564" s="162"/>
      <c r="J564" s="162"/>
      <c r="K564" s="162"/>
      <c r="L564" s="162"/>
      <c r="M564" s="162"/>
      <c r="N564" s="162"/>
      <c r="O564" s="162"/>
    </row>
    <row r="565" spans="1:15" ht="15.75" customHeight="1">
      <c r="A565" s="169">
        <v>2080901</v>
      </c>
      <c r="B565" s="170" t="s">
        <v>593</v>
      </c>
      <c r="C565" s="174">
        <v>53</v>
      </c>
      <c r="D565" s="174">
        <v>510</v>
      </c>
      <c r="E565" s="173">
        <f t="shared" si="8"/>
        <v>9.622641509433961</v>
      </c>
      <c r="F565" s="162"/>
      <c r="G565" s="162"/>
      <c r="H565" s="162"/>
      <c r="I565" s="162"/>
      <c r="J565" s="162"/>
      <c r="K565" s="162"/>
      <c r="L565" s="162"/>
      <c r="M565" s="162"/>
      <c r="N565" s="162"/>
      <c r="O565" s="162"/>
    </row>
    <row r="566" spans="1:15" ht="15.75" customHeight="1">
      <c r="A566" s="169">
        <v>2080902</v>
      </c>
      <c r="B566" s="170" t="s">
        <v>594</v>
      </c>
      <c r="C566" s="174">
        <v>51</v>
      </c>
      <c r="D566" s="175">
        <v>36</v>
      </c>
      <c r="E566" s="173">
        <f t="shared" si="8"/>
        <v>0.7058823529411765</v>
      </c>
      <c r="F566" s="162"/>
      <c r="G566" s="162"/>
      <c r="H566" s="162"/>
      <c r="I566" s="162"/>
      <c r="J566" s="162"/>
      <c r="K566" s="162"/>
      <c r="L566" s="162"/>
      <c r="M566" s="162"/>
      <c r="N566" s="162"/>
      <c r="O566" s="162"/>
    </row>
    <row r="567" spans="1:15" ht="15.75" customHeight="1">
      <c r="A567" s="169">
        <v>2080903</v>
      </c>
      <c r="B567" s="170" t="s">
        <v>595</v>
      </c>
      <c r="C567" s="174"/>
      <c r="D567" s="175"/>
      <c r="E567" s="173">
        <f t="shared" si="8"/>
        <v>0</v>
      </c>
      <c r="F567" s="162"/>
      <c r="G567" s="162"/>
      <c r="H567" s="162"/>
      <c r="I567" s="162"/>
      <c r="J567" s="162"/>
      <c r="K567" s="162"/>
      <c r="L567" s="162"/>
      <c r="M567" s="162"/>
      <c r="N567" s="162"/>
      <c r="O567" s="162"/>
    </row>
    <row r="568" spans="1:15" ht="15.75" customHeight="1">
      <c r="A568" s="169">
        <v>2080904</v>
      </c>
      <c r="B568" s="170" t="s">
        <v>596</v>
      </c>
      <c r="C568" s="174"/>
      <c r="D568" s="175"/>
      <c r="E568" s="173">
        <f t="shared" si="8"/>
        <v>0</v>
      </c>
      <c r="F568" s="162"/>
      <c r="G568" s="162"/>
      <c r="H568" s="162"/>
      <c r="I568" s="162"/>
      <c r="J568" s="162"/>
      <c r="K568" s="162"/>
      <c r="L568" s="162"/>
      <c r="M568" s="162"/>
      <c r="N568" s="162"/>
      <c r="O568" s="162"/>
    </row>
    <row r="569" spans="1:15" ht="15.75" customHeight="1">
      <c r="A569" s="169">
        <v>2080905</v>
      </c>
      <c r="B569" s="170" t="s">
        <v>597</v>
      </c>
      <c r="C569" s="174">
        <v>11</v>
      </c>
      <c r="D569" s="175">
        <v>235</v>
      </c>
      <c r="E569" s="173">
        <f t="shared" si="8"/>
        <v>21.363636363636363</v>
      </c>
      <c r="F569" s="162"/>
      <c r="G569" s="162"/>
      <c r="H569" s="162"/>
      <c r="I569" s="162"/>
      <c r="J569" s="162"/>
      <c r="K569" s="162"/>
      <c r="L569" s="162"/>
      <c r="M569" s="162"/>
      <c r="N569" s="162"/>
      <c r="O569" s="162"/>
    </row>
    <row r="570" spans="1:15" ht="15.75" customHeight="1">
      <c r="A570" s="169">
        <v>2080999</v>
      </c>
      <c r="B570" s="170" t="s">
        <v>598</v>
      </c>
      <c r="C570" s="174">
        <v>170</v>
      </c>
      <c r="D570" s="175">
        <v>145</v>
      </c>
      <c r="E570" s="173">
        <f t="shared" si="8"/>
        <v>0.8529411764705882</v>
      </c>
      <c r="F570" s="162"/>
      <c r="G570" s="162"/>
      <c r="H570" s="162"/>
      <c r="I570" s="162"/>
      <c r="J570" s="162"/>
      <c r="K570" s="162"/>
      <c r="L570" s="162"/>
      <c r="M570" s="162"/>
      <c r="N570" s="162"/>
      <c r="O570" s="162"/>
    </row>
    <row r="571" spans="1:15" ht="15.75" customHeight="1">
      <c r="A571" s="169">
        <v>20810</v>
      </c>
      <c r="B571" s="170" t="s">
        <v>599</v>
      </c>
      <c r="C571" s="171">
        <f>SUM(C572,C573,C574,C575,C576,C577,C578)</f>
        <v>550</v>
      </c>
      <c r="D571" s="171">
        <f>SUM(D572,D573,D574,D575,D576,D577,D578)</f>
        <v>608</v>
      </c>
      <c r="E571" s="173">
        <f t="shared" si="8"/>
        <v>1.1054545454545455</v>
      </c>
      <c r="F571" s="162"/>
      <c r="G571" s="162"/>
      <c r="H571" s="162"/>
      <c r="I571" s="162"/>
      <c r="J571" s="162"/>
      <c r="K571" s="162"/>
      <c r="L571" s="162"/>
      <c r="M571" s="162"/>
      <c r="N571" s="162"/>
      <c r="O571" s="162"/>
    </row>
    <row r="572" spans="1:15" ht="15.75" customHeight="1">
      <c r="A572" s="169">
        <v>2081001</v>
      </c>
      <c r="B572" s="170" t="s">
        <v>600</v>
      </c>
      <c r="C572" s="174">
        <v>90</v>
      </c>
      <c r="D572" s="174">
        <v>85</v>
      </c>
      <c r="E572" s="173">
        <f t="shared" si="8"/>
        <v>0.9444444444444444</v>
      </c>
      <c r="F572" s="162"/>
      <c r="G572" s="162"/>
      <c r="H572" s="162"/>
      <c r="I572" s="162"/>
      <c r="J572" s="162"/>
      <c r="K572" s="162"/>
      <c r="L572" s="162"/>
      <c r="M572" s="162"/>
      <c r="N572" s="162"/>
      <c r="O572" s="162"/>
    </row>
    <row r="573" spans="1:15" ht="15.75" customHeight="1">
      <c r="A573" s="169">
        <v>2081002</v>
      </c>
      <c r="B573" s="170" t="s">
        <v>601</v>
      </c>
      <c r="C573" s="174"/>
      <c r="D573" s="175">
        <v>148</v>
      </c>
      <c r="E573" s="173">
        <f t="shared" si="8"/>
        <v>0</v>
      </c>
      <c r="F573" s="162"/>
      <c r="G573" s="162"/>
      <c r="H573" s="162"/>
      <c r="I573" s="162"/>
      <c r="J573" s="162"/>
      <c r="K573" s="162"/>
      <c r="L573" s="162"/>
      <c r="M573" s="162"/>
      <c r="N573" s="162"/>
      <c r="O573" s="162"/>
    </row>
    <row r="574" spans="1:15" ht="15.75" customHeight="1">
      <c r="A574" s="169">
        <v>2081003</v>
      </c>
      <c r="B574" s="170" t="s">
        <v>602</v>
      </c>
      <c r="C574" s="174"/>
      <c r="D574" s="175"/>
      <c r="E574" s="173">
        <f t="shared" si="8"/>
        <v>0</v>
      </c>
      <c r="F574" s="162"/>
      <c r="G574" s="162"/>
      <c r="H574" s="162"/>
      <c r="I574" s="162"/>
      <c r="J574" s="162"/>
      <c r="K574" s="162"/>
      <c r="L574" s="162"/>
      <c r="M574" s="162"/>
      <c r="N574" s="162"/>
      <c r="O574" s="162"/>
    </row>
    <row r="575" spans="1:15" ht="15.75" customHeight="1">
      <c r="A575" s="169">
        <v>2081004</v>
      </c>
      <c r="B575" s="170" t="s">
        <v>603</v>
      </c>
      <c r="C575" s="174">
        <v>30</v>
      </c>
      <c r="D575" s="175">
        <v>0</v>
      </c>
      <c r="E575" s="173">
        <f t="shared" si="8"/>
        <v>0</v>
      </c>
      <c r="F575" s="162"/>
      <c r="G575" s="162"/>
      <c r="H575" s="162"/>
      <c r="I575" s="162"/>
      <c r="J575" s="162"/>
      <c r="K575" s="162"/>
      <c r="L575" s="162"/>
      <c r="M575" s="162"/>
      <c r="N575" s="162"/>
      <c r="O575" s="162"/>
    </row>
    <row r="576" spans="1:15" ht="15.75" customHeight="1">
      <c r="A576" s="169">
        <v>2081005</v>
      </c>
      <c r="B576" s="170" t="s">
        <v>604</v>
      </c>
      <c r="C576" s="174">
        <v>430</v>
      </c>
      <c r="D576" s="175">
        <v>375</v>
      </c>
      <c r="E576" s="173">
        <f t="shared" si="8"/>
        <v>0.872093023255814</v>
      </c>
      <c r="F576" s="162"/>
      <c r="G576" s="162"/>
      <c r="H576" s="162"/>
      <c r="I576" s="162"/>
      <c r="J576" s="162"/>
      <c r="K576" s="162"/>
      <c r="L576" s="162"/>
      <c r="M576" s="162"/>
      <c r="N576" s="162"/>
      <c r="O576" s="162"/>
    </row>
    <row r="577" spans="1:15" ht="15.75" customHeight="1">
      <c r="A577" s="169">
        <v>2081006</v>
      </c>
      <c r="B577" s="170" t="s">
        <v>605</v>
      </c>
      <c r="C577" s="174"/>
      <c r="D577" s="175"/>
      <c r="E577" s="173">
        <f t="shared" si="8"/>
        <v>0</v>
      </c>
      <c r="F577" s="162"/>
      <c r="G577" s="162"/>
      <c r="H577" s="162"/>
      <c r="I577" s="162"/>
      <c r="J577" s="162"/>
      <c r="K577" s="162"/>
      <c r="L577" s="162"/>
      <c r="M577" s="162"/>
      <c r="N577" s="162"/>
      <c r="O577" s="162"/>
    </row>
    <row r="578" spans="1:15" ht="15.75" customHeight="1">
      <c r="A578" s="169">
        <v>2081099</v>
      </c>
      <c r="B578" s="170" t="s">
        <v>606</v>
      </c>
      <c r="C578" s="174"/>
      <c r="D578" s="175"/>
      <c r="E578" s="173">
        <f t="shared" si="8"/>
        <v>0</v>
      </c>
      <c r="F578" s="162"/>
      <c r="G578" s="162"/>
      <c r="H578" s="162"/>
      <c r="I578" s="162"/>
      <c r="J578" s="162"/>
      <c r="K578" s="162"/>
      <c r="L578" s="162"/>
      <c r="M578" s="162"/>
      <c r="N578" s="162"/>
      <c r="O578" s="162"/>
    </row>
    <row r="579" spans="1:15" ht="15.75" customHeight="1">
      <c r="A579" s="169">
        <v>20811</v>
      </c>
      <c r="B579" s="170" t="s">
        <v>607</v>
      </c>
      <c r="C579" s="171">
        <f>SUM(C580,C581,C582,C583,C584,C585,C586,C587)</f>
        <v>1334</v>
      </c>
      <c r="D579" s="171">
        <f>SUM(D580,D581,D582,D583,D584,D585,D586,D587)</f>
        <v>1408</v>
      </c>
      <c r="E579" s="173">
        <f t="shared" si="8"/>
        <v>1.055472263868066</v>
      </c>
      <c r="F579" s="162"/>
      <c r="G579" s="162"/>
      <c r="H579" s="162"/>
      <c r="I579" s="162"/>
      <c r="J579" s="162"/>
      <c r="K579" s="162"/>
      <c r="L579" s="162"/>
      <c r="M579" s="162"/>
      <c r="N579" s="162"/>
      <c r="O579" s="162"/>
    </row>
    <row r="580" spans="1:15" ht="15.75" customHeight="1">
      <c r="A580" s="169">
        <v>2081101</v>
      </c>
      <c r="B580" s="170" t="s">
        <v>212</v>
      </c>
      <c r="C580" s="174">
        <v>68</v>
      </c>
      <c r="D580" s="174">
        <v>61</v>
      </c>
      <c r="E580" s="173">
        <f t="shared" si="8"/>
        <v>0.8970588235294118</v>
      </c>
      <c r="F580" s="162"/>
      <c r="G580" s="162"/>
      <c r="H580" s="162"/>
      <c r="I580" s="162"/>
      <c r="J580" s="162"/>
      <c r="K580" s="162"/>
      <c r="L580" s="162"/>
      <c r="M580" s="162"/>
      <c r="N580" s="162"/>
      <c r="O580" s="162"/>
    </row>
    <row r="581" spans="1:15" ht="15.75" customHeight="1">
      <c r="A581" s="169">
        <v>2081102</v>
      </c>
      <c r="B581" s="170" t="s">
        <v>213</v>
      </c>
      <c r="C581" s="174"/>
      <c r="D581" s="175"/>
      <c r="E581" s="173">
        <f aca="true" t="shared" si="9" ref="E581:E644">_xlfn.IFERROR(D581/C581,0)</f>
        <v>0</v>
      </c>
      <c r="F581" s="162"/>
      <c r="G581" s="162"/>
      <c r="H581" s="162"/>
      <c r="I581" s="162"/>
      <c r="J581" s="162"/>
      <c r="K581" s="162"/>
      <c r="L581" s="162"/>
      <c r="M581" s="162"/>
      <c r="N581" s="162"/>
      <c r="O581" s="162"/>
    </row>
    <row r="582" spans="1:15" ht="15.75" customHeight="1">
      <c r="A582" s="169">
        <v>2081103</v>
      </c>
      <c r="B582" s="170" t="s">
        <v>214</v>
      </c>
      <c r="C582" s="174"/>
      <c r="D582" s="175"/>
      <c r="E582" s="173">
        <f t="shared" si="9"/>
        <v>0</v>
      </c>
      <c r="F582" s="162"/>
      <c r="G582" s="162"/>
      <c r="H582" s="162"/>
      <c r="I582" s="162"/>
      <c r="J582" s="162"/>
      <c r="K582" s="162"/>
      <c r="L582" s="162"/>
      <c r="M582" s="162"/>
      <c r="N582" s="162"/>
      <c r="O582" s="162"/>
    </row>
    <row r="583" spans="1:15" ht="15.75" customHeight="1">
      <c r="A583" s="169">
        <v>2081104</v>
      </c>
      <c r="B583" s="170" t="s">
        <v>608</v>
      </c>
      <c r="C583" s="174">
        <v>49</v>
      </c>
      <c r="D583" s="175">
        <v>0</v>
      </c>
      <c r="E583" s="173">
        <f t="shared" si="9"/>
        <v>0</v>
      </c>
      <c r="F583" s="162"/>
      <c r="G583" s="162"/>
      <c r="H583" s="162"/>
      <c r="I583" s="162"/>
      <c r="J583" s="162"/>
      <c r="K583" s="162"/>
      <c r="L583" s="162"/>
      <c r="M583" s="162"/>
      <c r="N583" s="162"/>
      <c r="O583" s="162"/>
    </row>
    <row r="584" spans="1:15" ht="15.75" customHeight="1">
      <c r="A584" s="169">
        <v>2081105</v>
      </c>
      <c r="B584" s="170" t="s">
        <v>609</v>
      </c>
      <c r="C584" s="174">
        <v>42</v>
      </c>
      <c r="D584" s="175">
        <v>0</v>
      </c>
      <c r="E584" s="173">
        <f t="shared" si="9"/>
        <v>0</v>
      </c>
      <c r="F584" s="162"/>
      <c r="G584" s="162"/>
      <c r="H584" s="162"/>
      <c r="I584" s="162"/>
      <c r="J584" s="162"/>
      <c r="K584" s="162"/>
      <c r="L584" s="162"/>
      <c r="M584" s="162"/>
      <c r="N584" s="162"/>
      <c r="O584" s="162"/>
    </row>
    <row r="585" spans="1:15" ht="15.75" customHeight="1">
      <c r="A585" s="169">
        <v>2081106</v>
      </c>
      <c r="B585" s="170" t="s">
        <v>610</v>
      </c>
      <c r="C585" s="174"/>
      <c r="D585" s="175"/>
      <c r="E585" s="173">
        <f t="shared" si="9"/>
        <v>0</v>
      </c>
      <c r="F585" s="162"/>
      <c r="G585" s="162"/>
      <c r="H585" s="162"/>
      <c r="I585" s="162"/>
      <c r="J585" s="162"/>
      <c r="K585" s="162"/>
      <c r="L585" s="162"/>
      <c r="M585" s="162"/>
      <c r="N585" s="162"/>
      <c r="O585" s="162"/>
    </row>
    <row r="586" spans="1:15" ht="15.75" customHeight="1">
      <c r="A586" s="169">
        <v>2081107</v>
      </c>
      <c r="B586" s="170" t="s">
        <v>611</v>
      </c>
      <c r="C586" s="174">
        <v>393</v>
      </c>
      <c r="D586" s="175">
        <v>432</v>
      </c>
      <c r="E586" s="173">
        <f t="shared" si="9"/>
        <v>1.099236641221374</v>
      </c>
      <c r="F586" s="162"/>
      <c r="G586" s="162"/>
      <c r="H586" s="162"/>
      <c r="I586" s="162"/>
      <c r="J586" s="162"/>
      <c r="K586" s="162"/>
      <c r="L586" s="162"/>
      <c r="M586" s="162"/>
      <c r="N586" s="162"/>
      <c r="O586" s="162"/>
    </row>
    <row r="587" spans="1:15" ht="15.75" customHeight="1">
      <c r="A587" s="169">
        <v>2081199</v>
      </c>
      <c r="B587" s="170" t="s">
        <v>612</v>
      </c>
      <c r="C587" s="174">
        <v>782</v>
      </c>
      <c r="D587" s="175">
        <v>915</v>
      </c>
      <c r="E587" s="173">
        <f t="shared" si="9"/>
        <v>1.170076726342711</v>
      </c>
      <c r="F587" s="162"/>
      <c r="G587" s="162"/>
      <c r="H587" s="162"/>
      <c r="I587" s="162"/>
      <c r="J587" s="162"/>
      <c r="K587" s="162"/>
      <c r="L587" s="162"/>
      <c r="M587" s="162"/>
      <c r="N587" s="162"/>
      <c r="O587" s="162"/>
    </row>
    <row r="588" spans="1:15" ht="15.75" customHeight="1">
      <c r="A588" s="169">
        <v>20816</v>
      </c>
      <c r="B588" s="170" t="s">
        <v>613</v>
      </c>
      <c r="C588" s="171">
        <f>SUM(C589,C590,C591,C592)</f>
        <v>0</v>
      </c>
      <c r="D588" s="171">
        <f>SUM(D589,D590,D591,D592)</f>
        <v>0</v>
      </c>
      <c r="E588" s="173">
        <f t="shared" si="9"/>
        <v>0</v>
      </c>
      <c r="F588" s="162"/>
      <c r="G588" s="162"/>
      <c r="H588" s="162"/>
      <c r="I588" s="162"/>
      <c r="J588" s="162"/>
      <c r="K588" s="162"/>
      <c r="L588" s="162"/>
      <c r="M588" s="162"/>
      <c r="N588" s="162"/>
      <c r="O588" s="162"/>
    </row>
    <row r="589" spans="1:15" ht="15.75" customHeight="1">
      <c r="A589" s="169">
        <v>2081601</v>
      </c>
      <c r="B589" s="170" t="s">
        <v>212</v>
      </c>
      <c r="C589" s="174"/>
      <c r="D589" s="174"/>
      <c r="E589" s="173">
        <f t="shared" si="9"/>
        <v>0</v>
      </c>
      <c r="F589" s="162"/>
      <c r="G589" s="162"/>
      <c r="H589" s="162"/>
      <c r="I589" s="162"/>
      <c r="J589" s="162"/>
      <c r="K589" s="162"/>
      <c r="L589" s="162"/>
      <c r="M589" s="162"/>
      <c r="N589" s="162"/>
      <c r="O589" s="162"/>
    </row>
    <row r="590" spans="1:15" ht="15.75" customHeight="1">
      <c r="A590" s="169">
        <v>2081602</v>
      </c>
      <c r="B590" s="170" t="s">
        <v>213</v>
      </c>
      <c r="C590" s="174"/>
      <c r="D590" s="175"/>
      <c r="E590" s="173">
        <f t="shared" si="9"/>
        <v>0</v>
      </c>
      <c r="F590" s="162"/>
      <c r="G590" s="162"/>
      <c r="H590" s="162"/>
      <c r="I590" s="162"/>
      <c r="J590" s="162"/>
      <c r="K590" s="162"/>
      <c r="L590" s="162"/>
      <c r="M590" s="162"/>
      <c r="N590" s="162"/>
      <c r="O590" s="162"/>
    </row>
    <row r="591" spans="1:15" ht="15.75" customHeight="1">
      <c r="A591" s="169">
        <v>2081603</v>
      </c>
      <c r="B591" s="170" t="s">
        <v>214</v>
      </c>
      <c r="C591" s="174"/>
      <c r="D591" s="175"/>
      <c r="E591" s="173">
        <f t="shared" si="9"/>
        <v>0</v>
      </c>
      <c r="F591" s="162"/>
      <c r="G591" s="162"/>
      <c r="H591" s="162"/>
      <c r="I591" s="162"/>
      <c r="J591" s="162"/>
      <c r="K591" s="162"/>
      <c r="L591" s="162"/>
      <c r="M591" s="162"/>
      <c r="N591" s="162"/>
      <c r="O591" s="162"/>
    </row>
    <row r="592" spans="1:15" ht="15.75" customHeight="1">
      <c r="A592" s="169">
        <v>2081699</v>
      </c>
      <c r="B592" s="170" t="s">
        <v>614</v>
      </c>
      <c r="C592" s="174"/>
      <c r="D592" s="175"/>
      <c r="E592" s="173">
        <f t="shared" si="9"/>
        <v>0</v>
      </c>
      <c r="F592" s="162"/>
      <c r="G592" s="162"/>
      <c r="H592" s="162"/>
      <c r="I592" s="162"/>
      <c r="J592" s="162"/>
      <c r="K592" s="162"/>
      <c r="L592" s="162"/>
      <c r="M592" s="162"/>
      <c r="N592" s="162"/>
      <c r="O592" s="162"/>
    </row>
    <row r="593" spans="1:15" ht="15.75" customHeight="1">
      <c r="A593" s="169">
        <v>20819</v>
      </c>
      <c r="B593" s="170" t="s">
        <v>615</v>
      </c>
      <c r="C593" s="171">
        <f>SUM(C594,C595)</f>
        <v>3737</v>
      </c>
      <c r="D593" s="171">
        <f>SUM(D594,D595)</f>
        <v>4817</v>
      </c>
      <c r="E593" s="173">
        <f t="shared" si="9"/>
        <v>1.289001873160289</v>
      </c>
      <c r="F593" s="162"/>
      <c r="G593" s="162"/>
      <c r="H593" s="162"/>
      <c r="I593" s="162"/>
      <c r="J593" s="162"/>
      <c r="K593" s="162"/>
      <c r="L593" s="162"/>
      <c r="M593" s="162"/>
      <c r="N593" s="162"/>
      <c r="O593" s="162"/>
    </row>
    <row r="594" spans="1:15" ht="15.75" customHeight="1">
      <c r="A594" s="169">
        <v>2081901</v>
      </c>
      <c r="B594" s="170" t="s">
        <v>616</v>
      </c>
      <c r="C594" s="174">
        <v>696</v>
      </c>
      <c r="D594" s="174">
        <v>876</v>
      </c>
      <c r="E594" s="173">
        <f t="shared" si="9"/>
        <v>1.2586206896551724</v>
      </c>
      <c r="F594" s="162"/>
      <c r="G594" s="162"/>
      <c r="H594" s="162"/>
      <c r="I594" s="162"/>
      <c r="J594" s="162"/>
      <c r="K594" s="162"/>
      <c r="L594" s="162"/>
      <c r="M594" s="162"/>
      <c r="N594" s="162"/>
      <c r="O594" s="162"/>
    </row>
    <row r="595" spans="1:15" ht="15.75" customHeight="1">
      <c r="A595" s="169">
        <v>2081902</v>
      </c>
      <c r="B595" s="170" t="s">
        <v>617</v>
      </c>
      <c r="C595" s="174">
        <v>3041</v>
      </c>
      <c r="D595" s="174">
        <v>3941</v>
      </c>
      <c r="E595" s="173">
        <f t="shared" si="9"/>
        <v>1.295955277869122</v>
      </c>
      <c r="F595" s="162"/>
      <c r="G595" s="162"/>
      <c r="H595" s="162"/>
      <c r="I595" s="162"/>
      <c r="J595" s="162"/>
      <c r="K595" s="162"/>
      <c r="L595" s="162"/>
      <c r="M595" s="162"/>
      <c r="N595" s="162"/>
      <c r="O595" s="162"/>
    </row>
    <row r="596" spans="1:15" ht="15.75" customHeight="1">
      <c r="A596" s="169">
        <v>20820</v>
      </c>
      <c r="B596" s="170" t="s">
        <v>618</v>
      </c>
      <c r="C596" s="171">
        <f>SUM(C597,C598)</f>
        <v>67</v>
      </c>
      <c r="D596" s="171">
        <f>SUM(D597,D598)</f>
        <v>97</v>
      </c>
      <c r="E596" s="173">
        <f t="shared" si="9"/>
        <v>1.4477611940298507</v>
      </c>
      <c r="F596" s="162"/>
      <c r="G596" s="162"/>
      <c r="H596" s="162"/>
      <c r="I596" s="162"/>
      <c r="J596" s="162"/>
      <c r="K596" s="162"/>
      <c r="L596" s="162"/>
      <c r="M596" s="162"/>
      <c r="N596" s="162"/>
      <c r="O596" s="162"/>
    </row>
    <row r="597" spans="1:15" ht="15.75" customHeight="1">
      <c r="A597" s="169">
        <v>2082001</v>
      </c>
      <c r="B597" s="170" t="s">
        <v>619</v>
      </c>
      <c r="C597" s="174">
        <v>19</v>
      </c>
      <c r="D597" s="174">
        <v>97</v>
      </c>
      <c r="E597" s="173">
        <f t="shared" si="9"/>
        <v>5.105263157894737</v>
      </c>
      <c r="F597" s="162"/>
      <c r="G597" s="162"/>
      <c r="H597" s="162"/>
      <c r="I597" s="162"/>
      <c r="J597" s="162"/>
      <c r="K597" s="162"/>
      <c r="L597" s="162"/>
      <c r="M597" s="162"/>
      <c r="N597" s="162"/>
      <c r="O597" s="162"/>
    </row>
    <row r="598" spans="1:15" ht="15.75" customHeight="1">
      <c r="A598" s="169">
        <v>2082002</v>
      </c>
      <c r="B598" s="170" t="s">
        <v>620</v>
      </c>
      <c r="C598" s="174">
        <v>48</v>
      </c>
      <c r="D598" s="174">
        <v>0</v>
      </c>
      <c r="E598" s="173">
        <f t="shared" si="9"/>
        <v>0</v>
      </c>
      <c r="F598" s="162"/>
      <c r="G598" s="162"/>
      <c r="H598" s="162"/>
      <c r="I598" s="162"/>
      <c r="J598" s="162"/>
      <c r="K598" s="162"/>
      <c r="L598" s="162"/>
      <c r="M598" s="162"/>
      <c r="N598" s="162"/>
      <c r="O598" s="162"/>
    </row>
    <row r="599" spans="1:15" ht="15.75" customHeight="1">
      <c r="A599" s="169">
        <v>20821</v>
      </c>
      <c r="B599" s="170" t="s">
        <v>621</v>
      </c>
      <c r="C599" s="171">
        <f>SUM(C600,C601)</f>
        <v>1901</v>
      </c>
      <c r="D599" s="171">
        <f>SUM(D600,D601)</f>
        <v>1998</v>
      </c>
      <c r="E599" s="173">
        <f t="shared" si="9"/>
        <v>1.051025775907417</v>
      </c>
      <c r="F599" s="162"/>
      <c r="G599" s="162"/>
      <c r="H599" s="162"/>
      <c r="I599" s="162"/>
      <c r="J599" s="162"/>
      <c r="K599" s="162"/>
      <c r="L599" s="162"/>
      <c r="M599" s="162"/>
      <c r="N599" s="162"/>
      <c r="O599" s="162"/>
    </row>
    <row r="600" spans="1:15" ht="15.75" customHeight="1">
      <c r="A600" s="169">
        <v>2082101</v>
      </c>
      <c r="B600" s="170" t="s">
        <v>622</v>
      </c>
      <c r="C600" s="174">
        <v>66</v>
      </c>
      <c r="D600" s="174">
        <v>0</v>
      </c>
      <c r="E600" s="173">
        <f t="shared" si="9"/>
        <v>0</v>
      </c>
      <c r="F600" s="162"/>
      <c r="G600" s="162"/>
      <c r="H600" s="162"/>
      <c r="I600" s="162"/>
      <c r="J600" s="162"/>
      <c r="K600" s="162"/>
      <c r="L600" s="162"/>
      <c r="M600" s="162"/>
      <c r="N600" s="162"/>
      <c r="O600" s="162"/>
    </row>
    <row r="601" spans="1:15" ht="15.75" customHeight="1">
      <c r="A601" s="169">
        <v>2082102</v>
      </c>
      <c r="B601" s="170" t="s">
        <v>623</v>
      </c>
      <c r="C601" s="174">
        <v>1835</v>
      </c>
      <c r="D601" s="174">
        <v>1998</v>
      </c>
      <c r="E601" s="173">
        <f t="shared" si="9"/>
        <v>1.0888283378746595</v>
      </c>
      <c r="F601" s="162"/>
      <c r="G601" s="162"/>
      <c r="H601" s="162"/>
      <c r="I601" s="162"/>
      <c r="J601" s="162"/>
      <c r="K601" s="162"/>
      <c r="L601" s="162"/>
      <c r="M601" s="162"/>
      <c r="N601" s="162"/>
      <c r="O601" s="162"/>
    </row>
    <row r="602" spans="1:15" ht="15.75" customHeight="1">
      <c r="A602" s="169">
        <v>20824</v>
      </c>
      <c r="B602" s="170" t="s">
        <v>624</v>
      </c>
      <c r="C602" s="171">
        <f>SUM(C603,C604)</f>
        <v>0</v>
      </c>
      <c r="D602" s="171">
        <f>SUM(D603,D604)</f>
        <v>0</v>
      </c>
      <c r="E602" s="173">
        <f t="shared" si="9"/>
        <v>0</v>
      </c>
      <c r="F602" s="162"/>
      <c r="G602" s="162"/>
      <c r="H602" s="162"/>
      <c r="I602" s="162"/>
      <c r="J602" s="162"/>
      <c r="K602" s="162"/>
      <c r="L602" s="162"/>
      <c r="M602" s="162"/>
      <c r="N602" s="162"/>
      <c r="O602" s="162"/>
    </row>
    <row r="603" spans="1:15" ht="15.75" customHeight="1">
      <c r="A603" s="169">
        <v>2082401</v>
      </c>
      <c r="B603" s="170" t="s">
        <v>625</v>
      </c>
      <c r="C603" s="174"/>
      <c r="D603" s="174"/>
      <c r="E603" s="173">
        <f t="shared" si="9"/>
        <v>0</v>
      </c>
      <c r="F603" s="162"/>
      <c r="G603" s="162"/>
      <c r="H603" s="162"/>
      <c r="I603" s="162"/>
      <c r="J603" s="162"/>
      <c r="K603" s="162"/>
      <c r="L603" s="162"/>
      <c r="M603" s="162"/>
      <c r="N603" s="162"/>
      <c r="O603" s="162"/>
    </row>
    <row r="604" spans="1:15" ht="15.75" customHeight="1">
      <c r="A604" s="169">
        <v>2082402</v>
      </c>
      <c r="B604" s="170" t="s">
        <v>626</v>
      </c>
      <c r="C604" s="174"/>
      <c r="D604" s="174"/>
      <c r="E604" s="173">
        <f t="shared" si="9"/>
        <v>0</v>
      </c>
      <c r="F604" s="162"/>
      <c r="G604" s="162"/>
      <c r="H604" s="162"/>
      <c r="I604" s="162"/>
      <c r="J604" s="162"/>
      <c r="K604" s="162"/>
      <c r="L604" s="162"/>
      <c r="M604" s="162"/>
      <c r="N604" s="162"/>
      <c r="O604" s="162"/>
    </row>
    <row r="605" spans="1:15" ht="15.75" customHeight="1">
      <c r="A605" s="169">
        <v>20825</v>
      </c>
      <c r="B605" s="170" t="s">
        <v>627</v>
      </c>
      <c r="C605" s="171">
        <f>SUM(C606,C607)</f>
        <v>36</v>
      </c>
      <c r="D605" s="171">
        <f>SUM(D606,D607)</f>
        <v>111</v>
      </c>
      <c r="E605" s="173">
        <f t="shared" si="9"/>
        <v>3.0833333333333335</v>
      </c>
      <c r="F605" s="162"/>
      <c r="G605" s="162"/>
      <c r="H605" s="162"/>
      <c r="I605" s="162"/>
      <c r="J605" s="162"/>
      <c r="K605" s="162"/>
      <c r="L605" s="162"/>
      <c r="M605" s="162"/>
      <c r="N605" s="162"/>
      <c r="O605" s="162"/>
    </row>
    <row r="606" spans="1:15" ht="15.75" customHeight="1">
      <c r="A606" s="169">
        <v>2082501</v>
      </c>
      <c r="B606" s="170" t="s">
        <v>628</v>
      </c>
      <c r="C606" s="174">
        <v>28</v>
      </c>
      <c r="D606" s="174">
        <v>11</v>
      </c>
      <c r="E606" s="173">
        <f t="shared" si="9"/>
        <v>0.39285714285714285</v>
      </c>
      <c r="F606" s="162"/>
      <c r="G606" s="162"/>
      <c r="H606" s="162"/>
      <c r="I606" s="162"/>
      <c r="J606" s="162"/>
      <c r="K606" s="162"/>
      <c r="L606" s="162"/>
      <c r="M606" s="162"/>
      <c r="N606" s="162"/>
      <c r="O606" s="162"/>
    </row>
    <row r="607" spans="1:15" ht="15.75" customHeight="1">
      <c r="A607" s="169">
        <v>2082502</v>
      </c>
      <c r="B607" s="170" t="s">
        <v>629</v>
      </c>
      <c r="C607" s="174">
        <v>8</v>
      </c>
      <c r="D607" s="174">
        <v>100</v>
      </c>
      <c r="E607" s="173">
        <f t="shared" si="9"/>
        <v>12.5</v>
      </c>
      <c r="F607" s="162"/>
      <c r="G607" s="162"/>
      <c r="H607" s="162"/>
      <c r="I607" s="162"/>
      <c r="J607" s="162"/>
      <c r="K607" s="162"/>
      <c r="L607" s="162"/>
      <c r="M607" s="162"/>
      <c r="N607" s="162"/>
      <c r="O607" s="162"/>
    </row>
    <row r="608" spans="1:15" ht="15.75" customHeight="1">
      <c r="A608" s="169">
        <v>20826</v>
      </c>
      <c r="B608" s="170" t="s">
        <v>630</v>
      </c>
      <c r="C608" s="171">
        <f>SUM(C609,C610,C611)</f>
        <v>15129</v>
      </c>
      <c r="D608" s="171">
        <f>SUM(D609,D610,D611)</f>
        <v>14719</v>
      </c>
      <c r="E608" s="173">
        <f t="shared" si="9"/>
        <v>0.9728997289972899</v>
      </c>
      <c r="F608" s="162"/>
      <c r="G608" s="162"/>
      <c r="H608" s="162"/>
      <c r="I608" s="162"/>
      <c r="J608" s="162"/>
      <c r="K608" s="162"/>
      <c r="L608" s="162"/>
      <c r="M608" s="162"/>
      <c r="N608" s="162"/>
      <c r="O608" s="162"/>
    </row>
    <row r="609" spans="1:15" ht="15.75" customHeight="1">
      <c r="A609" s="169">
        <v>2082601</v>
      </c>
      <c r="B609" s="170" t="s">
        <v>631</v>
      </c>
      <c r="C609" s="174">
        <v>4608</v>
      </c>
      <c r="D609" s="174">
        <v>4608</v>
      </c>
      <c r="E609" s="173">
        <f t="shared" si="9"/>
        <v>1</v>
      </c>
      <c r="F609" s="162"/>
      <c r="G609" s="162"/>
      <c r="H609" s="162"/>
      <c r="I609" s="162"/>
      <c r="J609" s="162"/>
      <c r="K609" s="162"/>
      <c r="L609" s="162"/>
      <c r="M609" s="162"/>
      <c r="N609" s="162"/>
      <c r="O609" s="162"/>
    </row>
    <row r="610" spans="1:15" ht="15.75" customHeight="1">
      <c r="A610" s="169">
        <v>2082602</v>
      </c>
      <c r="B610" s="170" t="s">
        <v>632</v>
      </c>
      <c r="C610" s="174">
        <v>10521</v>
      </c>
      <c r="D610" s="174">
        <v>10111</v>
      </c>
      <c r="E610" s="173">
        <f t="shared" si="9"/>
        <v>0.9610303203117574</v>
      </c>
      <c r="F610" s="162"/>
      <c r="G610" s="162"/>
      <c r="H610" s="162"/>
      <c r="I610" s="162"/>
      <c r="J610" s="162"/>
      <c r="K610" s="162"/>
      <c r="L610" s="162"/>
      <c r="M610" s="162"/>
      <c r="N610" s="162"/>
      <c r="O610" s="162"/>
    </row>
    <row r="611" spans="1:15" ht="15.75" customHeight="1">
      <c r="A611" s="169">
        <v>2082699</v>
      </c>
      <c r="B611" s="170" t="s">
        <v>633</v>
      </c>
      <c r="C611" s="174"/>
      <c r="D611" s="174"/>
      <c r="E611" s="173">
        <f t="shared" si="9"/>
        <v>0</v>
      </c>
      <c r="F611" s="162"/>
      <c r="G611" s="162"/>
      <c r="H611" s="162"/>
      <c r="I611" s="162"/>
      <c r="J611" s="162"/>
      <c r="K611" s="162"/>
      <c r="L611" s="162"/>
      <c r="M611" s="162"/>
      <c r="N611" s="162"/>
      <c r="O611" s="162"/>
    </row>
    <row r="612" spans="1:15" ht="15.75" customHeight="1">
      <c r="A612" s="169">
        <v>20827</v>
      </c>
      <c r="B612" s="170" t="s">
        <v>634</v>
      </c>
      <c r="C612" s="171">
        <f>SUM(C613,C614,C615)</f>
        <v>0</v>
      </c>
      <c r="D612" s="171">
        <f>SUM(D613,D614,D615)</f>
        <v>0</v>
      </c>
      <c r="E612" s="173">
        <f t="shared" si="9"/>
        <v>0</v>
      </c>
      <c r="F612" s="162"/>
      <c r="G612" s="162"/>
      <c r="H612" s="162"/>
      <c r="I612" s="162"/>
      <c r="J612" s="162"/>
      <c r="K612" s="162"/>
      <c r="L612" s="162"/>
      <c r="M612" s="162"/>
      <c r="N612" s="162"/>
      <c r="O612" s="162"/>
    </row>
    <row r="613" spans="1:15" ht="15.75" customHeight="1">
      <c r="A613" s="169">
        <v>2082701</v>
      </c>
      <c r="B613" s="170" t="s">
        <v>635</v>
      </c>
      <c r="C613" s="174"/>
      <c r="D613" s="174"/>
      <c r="E613" s="173">
        <f t="shared" si="9"/>
        <v>0</v>
      </c>
      <c r="F613" s="162"/>
      <c r="G613" s="162"/>
      <c r="H613" s="162"/>
      <c r="I613" s="162"/>
      <c r="J613" s="162"/>
      <c r="K613" s="162"/>
      <c r="L613" s="162"/>
      <c r="M613" s="162"/>
      <c r="N613" s="162"/>
      <c r="O613" s="162"/>
    </row>
    <row r="614" spans="1:15" ht="15.75" customHeight="1">
      <c r="A614" s="169">
        <v>2082702</v>
      </c>
      <c r="B614" s="170" t="s">
        <v>636</v>
      </c>
      <c r="C614" s="174"/>
      <c r="D614" s="174"/>
      <c r="E614" s="173">
        <f t="shared" si="9"/>
        <v>0</v>
      </c>
      <c r="F614" s="162"/>
      <c r="G614" s="162"/>
      <c r="H614" s="162"/>
      <c r="I614" s="162"/>
      <c r="J614" s="162"/>
      <c r="K614" s="162"/>
      <c r="L614" s="162"/>
      <c r="M614" s="162"/>
      <c r="N614" s="162"/>
      <c r="O614" s="162"/>
    </row>
    <row r="615" spans="1:15" ht="15.75" customHeight="1">
      <c r="A615" s="169">
        <v>2082799</v>
      </c>
      <c r="B615" s="170" t="s">
        <v>637</v>
      </c>
      <c r="C615" s="174"/>
      <c r="D615" s="174"/>
      <c r="E615" s="173">
        <f t="shared" si="9"/>
        <v>0</v>
      </c>
      <c r="F615" s="162"/>
      <c r="G615" s="162"/>
      <c r="H615" s="162"/>
      <c r="I615" s="162"/>
      <c r="J615" s="162"/>
      <c r="K615" s="162"/>
      <c r="L615" s="162"/>
      <c r="M615" s="162"/>
      <c r="N615" s="162"/>
      <c r="O615" s="162"/>
    </row>
    <row r="616" spans="1:15" ht="15.75" customHeight="1">
      <c r="A616" s="169">
        <v>20828</v>
      </c>
      <c r="B616" s="170" t="s">
        <v>638</v>
      </c>
      <c r="C616" s="171">
        <f>SUM(C617,C618,C619,C620,C621,C622,C623)</f>
        <v>314</v>
      </c>
      <c r="D616" s="171">
        <f>SUM(D617,D618,D619,D620,D621,D622,D623)</f>
        <v>157</v>
      </c>
      <c r="E616" s="173">
        <f t="shared" si="9"/>
        <v>0.5</v>
      </c>
      <c r="F616" s="162"/>
      <c r="G616" s="162"/>
      <c r="H616" s="162"/>
      <c r="I616" s="162"/>
      <c r="J616" s="162"/>
      <c r="K616" s="162"/>
      <c r="L616" s="162"/>
      <c r="M616" s="162"/>
      <c r="N616" s="162"/>
      <c r="O616" s="162"/>
    </row>
    <row r="617" spans="1:15" ht="15.75" customHeight="1">
      <c r="A617" s="169">
        <v>2082801</v>
      </c>
      <c r="B617" s="170" t="s">
        <v>212</v>
      </c>
      <c r="C617" s="174">
        <v>44</v>
      </c>
      <c r="D617" s="174">
        <v>39</v>
      </c>
      <c r="E617" s="173">
        <f t="shared" si="9"/>
        <v>0.8863636363636364</v>
      </c>
      <c r="F617" s="162"/>
      <c r="G617" s="162"/>
      <c r="H617" s="162"/>
      <c r="I617" s="162"/>
      <c r="J617" s="162"/>
      <c r="K617" s="162"/>
      <c r="L617" s="162"/>
      <c r="M617" s="162"/>
      <c r="N617" s="162"/>
      <c r="O617" s="162"/>
    </row>
    <row r="618" spans="1:15" ht="15.75" customHeight="1">
      <c r="A618" s="169">
        <v>2082802</v>
      </c>
      <c r="B618" s="170" t="s">
        <v>213</v>
      </c>
      <c r="C618" s="174"/>
      <c r="D618" s="175"/>
      <c r="E618" s="173">
        <f t="shared" si="9"/>
        <v>0</v>
      </c>
      <c r="F618" s="162"/>
      <c r="G618" s="162"/>
      <c r="H618" s="162"/>
      <c r="I618" s="162"/>
      <c r="J618" s="162"/>
      <c r="K618" s="162"/>
      <c r="L618" s="162"/>
      <c r="M618" s="162"/>
      <c r="N618" s="162"/>
      <c r="O618" s="162"/>
    </row>
    <row r="619" spans="1:15" ht="15.75" customHeight="1">
      <c r="A619" s="169">
        <v>2082803</v>
      </c>
      <c r="B619" s="170" t="s">
        <v>214</v>
      </c>
      <c r="C619" s="174"/>
      <c r="D619" s="175"/>
      <c r="E619" s="173">
        <f t="shared" si="9"/>
        <v>0</v>
      </c>
      <c r="F619" s="162"/>
      <c r="G619" s="162"/>
      <c r="H619" s="162"/>
      <c r="I619" s="162"/>
      <c r="J619" s="162"/>
      <c r="K619" s="162"/>
      <c r="L619" s="162"/>
      <c r="M619" s="162"/>
      <c r="N619" s="162"/>
      <c r="O619" s="162"/>
    </row>
    <row r="620" spans="1:15" ht="15.75" customHeight="1">
      <c r="A620" s="169">
        <v>2082804</v>
      </c>
      <c r="B620" s="170" t="s">
        <v>639</v>
      </c>
      <c r="C620" s="174">
        <v>2</v>
      </c>
      <c r="D620" s="175">
        <v>3</v>
      </c>
      <c r="E620" s="173">
        <f t="shared" si="9"/>
        <v>1.5</v>
      </c>
      <c r="F620" s="162"/>
      <c r="G620" s="162"/>
      <c r="H620" s="162"/>
      <c r="I620" s="162"/>
      <c r="J620" s="162"/>
      <c r="K620" s="162"/>
      <c r="L620" s="162"/>
      <c r="M620" s="162"/>
      <c r="N620" s="162"/>
      <c r="O620" s="162"/>
    </row>
    <row r="621" spans="1:15" ht="15.75" customHeight="1">
      <c r="A621" s="169">
        <v>2082805</v>
      </c>
      <c r="B621" s="170" t="s">
        <v>640</v>
      </c>
      <c r="C621" s="174"/>
      <c r="D621" s="175"/>
      <c r="E621" s="173">
        <f t="shared" si="9"/>
        <v>0</v>
      </c>
      <c r="F621" s="162"/>
      <c r="G621" s="162"/>
      <c r="H621" s="162"/>
      <c r="I621" s="162"/>
      <c r="J621" s="162"/>
      <c r="K621" s="162"/>
      <c r="L621" s="162"/>
      <c r="M621" s="162"/>
      <c r="N621" s="162"/>
      <c r="O621" s="162"/>
    </row>
    <row r="622" spans="1:15" ht="15.75" customHeight="1">
      <c r="A622" s="169">
        <v>2082850</v>
      </c>
      <c r="B622" s="170" t="s">
        <v>221</v>
      </c>
      <c r="C622" s="174"/>
      <c r="D622" s="175"/>
      <c r="E622" s="173">
        <f t="shared" si="9"/>
        <v>0</v>
      </c>
      <c r="F622" s="162"/>
      <c r="G622" s="162"/>
      <c r="H622" s="162"/>
      <c r="I622" s="162"/>
      <c r="J622" s="162"/>
      <c r="K622" s="162"/>
      <c r="L622" s="162"/>
      <c r="M622" s="162"/>
      <c r="N622" s="162"/>
      <c r="O622" s="162"/>
    </row>
    <row r="623" spans="1:15" ht="15.75" customHeight="1">
      <c r="A623" s="169">
        <v>2082899</v>
      </c>
      <c r="B623" s="170" t="s">
        <v>641</v>
      </c>
      <c r="C623" s="174">
        <v>268</v>
      </c>
      <c r="D623" s="175">
        <v>115</v>
      </c>
      <c r="E623" s="173">
        <f t="shared" si="9"/>
        <v>0.4291044776119403</v>
      </c>
      <c r="F623" s="162"/>
      <c r="G623" s="162"/>
      <c r="H623" s="162"/>
      <c r="I623" s="162"/>
      <c r="J623" s="162"/>
      <c r="K623" s="162"/>
      <c r="L623" s="162"/>
      <c r="M623" s="162"/>
      <c r="N623" s="162"/>
      <c r="O623" s="162"/>
    </row>
    <row r="624" spans="1:15" ht="15.75" customHeight="1">
      <c r="A624" s="169">
        <v>20830</v>
      </c>
      <c r="B624" s="170" t="s">
        <v>642</v>
      </c>
      <c r="C624" s="171">
        <f>SUM(C625,C626)</f>
        <v>290</v>
      </c>
      <c r="D624" s="171">
        <f>SUM(D625,D626)</f>
        <v>0</v>
      </c>
      <c r="E624" s="173">
        <f t="shared" si="9"/>
        <v>0</v>
      </c>
      <c r="F624" s="162"/>
      <c r="G624" s="162"/>
      <c r="H624" s="162"/>
      <c r="I624" s="162"/>
      <c r="J624" s="162"/>
      <c r="K624" s="162"/>
      <c r="L624" s="162"/>
      <c r="M624" s="162"/>
      <c r="N624" s="162"/>
      <c r="O624" s="162"/>
    </row>
    <row r="625" spans="1:15" ht="15.75" customHeight="1">
      <c r="A625" s="169">
        <v>2083001</v>
      </c>
      <c r="B625" s="170" t="s">
        <v>643</v>
      </c>
      <c r="C625" s="174"/>
      <c r="D625" s="174"/>
      <c r="E625" s="173">
        <f t="shared" si="9"/>
        <v>0</v>
      </c>
      <c r="F625" s="162"/>
      <c r="G625" s="162"/>
      <c r="H625" s="162"/>
      <c r="I625" s="162"/>
      <c r="J625" s="162"/>
      <c r="K625" s="162"/>
      <c r="L625" s="162"/>
      <c r="M625" s="162"/>
      <c r="N625" s="162"/>
      <c r="O625" s="162"/>
    </row>
    <row r="626" spans="1:15" ht="15.75" customHeight="1">
      <c r="A626" s="169">
        <v>2083099</v>
      </c>
      <c r="B626" s="170" t="s">
        <v>644</v>
      </c>
      <c r="C626" s="174">
        <v>290</v>
      </c>
      <c r="D626" s="174"/>
      <c r="E626" s="173">
        <f t="shared" si="9"/>
        <v>0</v>
      </c>
      <c r="F626" s="162"/>
      <c r="G626" s="162"/>
      <c r="H626" s="162"/>
      <c r="I626" s="162"/>
      <c r="J626" s="162"/>
      <c r="K626" s="162"/>
      <c r="L626" s="162"/>
      <c r="M626" s="162"/>
      <c r="N626" s="162"/>
      <c r="O626" s="162"/>
    </row>
    <row r="627" spans="1:15" ht="15.75" customHeight="1">
      <c r="A627" s="169">
        <v>2089999</v>
      </c>
      <c r="B627" s="170" t="s">
        <v>645</v>
      </c>
      <c r="C627" s="174">
        <v>2220</v>
      </c>
      <c r="D627" s="174">
        <v>3803</v>
      </c>
      <c r="E627" s="173">
        <f t="shared" si="9"/>
        <v>1.713063063063063</v>
      </c>
      <c r="F627" s="162"/>
      <c r="G627" s="162"/>
      <c r="H627" s="162"/>
      <c r="I627" s="162"/>
      <c r="J627" s="162"/>
      <c r="K627" s="162"/>
      <c r="L627" s="162"/>
      <c r="M627" s="162"/>
      <c r="N627" s="162"/>
      <c r="O627" s="162"/>
    </row>
    <row r="628" spans="1:15" ht="15.75" customHeight="1">
      <c r="A628" s="169">
        <v>210</v>
      </c>
      <c r="B628" s="170" t="s">
        <v>69</v>
      </c>
      <c r="C628" s="171">
        <f>SUM(C629,C634,C649,C653,C665,C668,C672,C677,C681,C685,C688,C697,C698)</f>
        <v>15500</v>
      </c>
      <c r="D628" s="171">
        <f>SUM(D629,D634,D649,D653,D665,D668,D672,D677,D681,D685,D688,D697,D698)</f>
        <v>15913</v>
      </c>
      <c r="E628" s="173">
        <f t="shared" si="9"/>
        <v>1.0266451612903227</v>
      </c>
      <c r="F628" s="162"/>
      <c r="G628" s="162"/>
      <c r="H628" s="162"/>
      <c r="I628" s="162"/>
      <c r="J628" s="162"/>
      <c r="K628" s="162"/>
      <c r="L628" s="162"/>
      <c r="M628" s="162"/>
      <c r="N628" s="162"/>
      <c r="O628" s="162"/>
    </row>
    <row r="629" spans="1:15" ht="15.75" customHeight="1">
      <c r="A629" s="169">
        <v>21001</v>
      </c>
      <c r="B629" s="170" t="s">
        <v>646</v>
      </c>
      <c r="C629" s="171">
        <f>SUM(C630,C631,C632,C633)</f>
        <v>477</v>
      </c>
      <c r="D629" s="171">
        <f>SUM(D630,D631,D632,D633)</f>
        <v>306</v>
      </c>
      <c r="E629" s="173">
        <f t="shared" si="9"/>
        <v>0.6415094339622641</v>
      </c>
      <c r="F629" s="162"/>
      <c r="G629" s="162"/>
      <c r="H629" s="162"/>
      <c r="I629" s="162"/>
      <c r="J629" s="162"/>
      <c r="K629" s="162"/>
      <c r="L629" s="162"/>
      <c r="M629" s="162"/>
      <c r="N629" s="162"/>
      <c r="O629" s="162"/>
    </row>
    <row r="630" spans="1:15" ht="15.75" customHeight="1">
      <c r="A630" s="169">
        <v>2100101</v>
      </c>
      <c r="B630" s="170" t="s">
        <v>212</v>
      </c>
      <c r="C630" s="174">
        <v>131</v>
      </c>
      <c r="D630" s="174">
        <v>106</v>
      </c>
      <c r="E630" s="173">
        <f t="shared" si="9"/>
        <v>0.8091603053435115</v>
      </c>
      <c r="F630" s="162"/>
      <c r="G630" s="162"/>
      <c r="H630" s="162"/>
      <c r="I630" s="162"/>
      <c r="J630" s="162"/>
      <c r="K630" s="162"/>
      <c r="L630" s="162"/>
      <c r="M630" s="162"/>
      <c r="N630" s="162"/>
      <c r="O630" s="162"/>
    </row>
    <row r="631" spans="1:15" ht="15.75" customHeight="1">
      <c r="A631" s="169">
        <v>2100102</v>
      </c>
      <c r="B631" s="170" t="s">
        <v>213</v>
      </c>
      <c r="C631" s="174"/>
      <c r="D631" s="175"/>
      <c r="E631" s="173">
        <f t="shared" si="9"/>
        <v>0</v>
      </c>
      <c r="F631" s="162"/>
      <c r="G631" s="162"/>
      <c r="H631" s="162"/>
      <c r="I631" s="162"/>
      <c r="J631" s="162"/>
      <c r="K631" s="162"/>
      <c r="L631" s="162"/>
      <c r="M631" s="162"/>
      <c r="N631" s="162"/>
      <c r="O631" s="162"/>
    </row>
    <row r="632" spans="1:15" ht="15.75" customHeight="1">
      <c r="A632" s="169">
        <v>2100103</v>
      </c>
      <c r="B632" s="170" t="s">
        <v>214</v>
      </c>
      <c r="C632" s="174"/>
      <c r="D632" s="175"/>
      <c r="E632" s="173">
        <f t="shared" si="9"/>
        <v>0</v>
      </c>
      <c r="F632" s="162"/>
      <c r="G632" s="162"/>
      <c r="H632" s="162"/>
      <c r="I632" s="162"/>
      <c r="J632" s="162"/>
      <c r="K632" s="162"/>
      <c r="L632" s="162"/>
      <c r="M632" s="162"/>
      <c r="N632" s="162"/>
      <c r="O632" s="162"/>
    </row>
    <row r="633" spans="1:15" ht="15.75" customHeight="1">
      <c r="A633" s="169">
        <v>2100199</v>
      </c>
      <c r="B633" s="170" t="s">
        <v>647</v>
      </c>
      <c r="C633" s="174">
        <v>346</v>
      </c>
      <c r="D633" s="175">
        <v>200</v>
      </c>
      <c r="E633" s="173">
        <f t="shared" si="9"/>
        <v>0.5780346820809249</v>
      </c>
      <c r="F633" s="162"/>
      <c r="G633" s="162"/>
      <c r="H633" s="162"/>
      <c r="I633" s="162"/>
      <c r="J633" s="162"/>
      <c r="K633" s="162"/>
      <c r="L633" s="162"/>
      <c r="M633" s="162"/>
      <c r="N633" s="162"/>
      <c r="O633" s="162"/>
    </row>
    <row r="634" spans="1:15" ht="15.75" customHeight="1">
      <c r="A634" s="169">
        <v>21002</v>
      </c>
      <c r="B634" s="170" t="s">
        <v>648</v>
      </c>
      <c r="C634" s="171">
        <f>SUM(C635,C636,C637,C638,C639,C640,C641,C642,C643,C644,C645,C646,C647,C648)</f>
        <v>1544</v>
      </c>
      <c r="D634" s="171">
        <f>SUM(D635,D636,D637,D638,D639,D640,D641,D642,D643,D644,D645,D646,D647,D648)</f>
        <v>1302</v>
      </c>
      <c r="E634" s="173">
        <f t="shared" si="9"/>
        <v>0.8432642487046632</v>
      </c>
      <c r="F634" s="162"/>
      <c r="G634" s="162"/>
      <c r="H634" s="162"/>
      <c r="I634" s="162"/>
      <c r="J634" s="162"/>
      <c r="K634" s="162"/>
      <c r="L634" s="162"/>
      <c r="M634" s="162"/>
      <c r="N634" s="162"/>
      <c r="O634" s="162"/>
    </row>
    <row r="635" spans="1:15" ht="15.75" customHeight="1">
      <c r="A635" s="169">
        <v>2100201</v>
      </c>
      <c r="B635" s="170" t="s">
        <v>649</v>
      </c>
      <c r="C635" s="174">
        <v>881</v>
      </c>
      <c r="D635" s="174">
        <v>881</v>
      </c>
      <c r="E635" s="173">
        <f t="shared" si="9"/>
        <v>1</v>
      </c>
      <c r="F635" s="162"/>
      <c r="G635" s="162"/>
      <c r="H635" s="162"/>
      <c r="I635" s="162"/>
      <c r="J635" s="162"/>
      <c r="K635" s="162"/>
      <c r="L635" s="162"/>
      <c r="M635" s="162"/>
      <c r="N635" s="162"/>
      <c r="O635" s="162"/>
    </row>
    <row r="636" spans="1:15" ht="15.75" customHeight="1">
      <c r="A636" s="169">
        <v>2100202</v>
      </c>
      <c r="B636" s="170" t="s">
        <v>650</v>
      </c>
      <c r="C636" s="174">
        <v>344</v>
      </c>
      <c r="D636" s="175">
        <v>328</v>
      </c>
      <c r="E636" s="173">
        <f t="shared" si="9"/>
        <v>0.9534883720930233</v>
      </c>
      <c r="F636" s="162"/>
      <c r="G636" s="162"/>
      <c r="H636" s="162"/>
      <c r="I636" s="162"/>
      <c r="J636" s="162"/>
      <c r="K636" s="162"/>
      <c r="L636" s="162"/>
      <c r="M636" s="162"/>
      <c r="N636" s="162"/>
      <c r="O636" s="162"/>
    </row>
    <row r="637" spans="1:15" ht="15.75" customHeight="1">
      <c r="A637" s="169">
        <v>2100203</v>
      </c>
      <c r="B637" s="170" t="s">
        <v>651</v>
      </c>
      <c r="C637" s="174"/>
      <c r="D637" s="175"/>
      <c r="E637" s="173">
        <f t="shared" si="9"/>
        <v>0</v>
      </c>
      <c r="F637" s="162"/>
      <c r="G637" s="162"/>
      <c r="H637" s="162"/>
      <c r="I637" s="162"/>
      <c r="J637" s="162"/>
      <c r="K637" s="162"/>
      <c r="L637" s="162"/>
      <c r="M637" s="162"/>
      <c r="N637" s="162"/>
      <c r="O637" s="162"/>
    </row>
    <row r="638" spans="1:15" ht="15.75" customHeight="1">
      <c r="A638" s="169">
        <v>2100204</v>
      </c>
      <c r="B638" s="170" t="s">
        <v>652</v>
      </c>
      <c r="C638" s="174"/>
      <c r="D638" s="175"/>
      <c r="E638" s="173">
        <f t="shared" si="9"/>
        <v>0</v>
      </c>
      <c r="F638" s="162"/>
      <c r="G638" s="162"/>
      <c r="H638" s="162"/>
      <c r="I638" s="162"/>
      <c r="J638" s="162"/>
      <c r="K638" s="162"/>
      <c r="L638" s="162"/>
      <c r="M638" s="162"/>
      <c r="N638" s="162"/>
      <c r="O638" s="162"/>
    </row>
    <row r="639" spans="1:15" ht="15.75" customHeight="1">
      <c r="A639" s="169">
        <v>2100205</v>
      </c>
      <c r="B639" s="170" t="s">
        <v>653</v>
      </c>
      <c r="C639" s="174">
        <v>93</v>
      </c>
      <c r="D639" s="175">
        <v>93</v>
      </c>
      <c r="E639" s="173">
        <f t="shared" si="9"/>
        <v>1</v>
      </c>
      <c r="F639" s="162"/>
      <c r="G639" s="162"/>
      <c r="H639" s="162"/>
      <c r="I639" s="162"/>
      <c r="J639" s="162"/>
      <c r="K639" s="162"/>
      <c r="L639" s="162"/>
      <c r="M639" s="162"/>
      <c r="N639" s="162"/>
      <c r="O639" s="162"/>
    </row>
    <row r="640" spans="1:15" ht="15.75" customHeight="1">
      <c r="A640" s="169">
        <v>2100206</v>
      </c>
      <c r="B640" s="170" t="s">
        <v>654</v>
      </c>
      <c r="C640" s="174"/>
      <c r="D640" s="175"/>
      <c r="E640" s="173">
        <f t="shared" si="9"/>
        <v>0</v>
      </c>
      <c r="F640" s="162"/>
      <c r="G640" s="162"/>
      <c r="H640" s="162"/>
      <c r="I640" s="162"/>
      <c r="J640" s="162"/>
      <c r="K640" s="162"/>
      <c r="L640" s="162"/>
      <c r="M640" s="162"/>
      <c r="N640" s="162"/>
      <c r="O640" s="162"/>
    </row>
    <row r="641" spans="1:15" ht="15.75" customHeight="1">
      <c r="A641" s="169">
        <v>2100207</v>
      </c>
      <c r="B641" s="170" t="s">
        <v>655</v>
      </c>
      <c r="C641" s="174"/>
      <c r="D641" s="175"/>
      <c r="E641" s="173">
        <f t="shared" si="9"/>
        <v>0</v>
      </c>
      <c r="F641" s="162"/>
      <c r="G641" s="162"/>
      <c r="H641" s="162"/>
      <c r="I641" s="162"/>
      <c r="J641" s="162"/>
      <c r="K641" s="162"/>
      <c r="L641" s="162"/>
      <c r="M641" s="162"/>
      <c r="N641" s="162"/>
      <c r="O641" s="162"/>
    </row>
    <row r="642" spans="1:15" ht="15.75" customHeight="1">
      <c r="A642" s="169">
        <v>2100208</v>
      </c>
      <c r="B642" s="170" t="s">
        <v>656</v>
      </c>
      <c r="C642" s="174"/>
      <c r="D642" s="175"/>
      <c r="E642" s="173">
        <f t="shared" si="9"/>
        <v>0</v>
      </c>
      <c r="F642" s="162"/>
      <c r="G642" s="162"/>
      <c r="H642" s="162"/>
      <c r="I642" s="162"/>
      <c r="J642" s="162"/>
      <c r="K642" s="162"/>
      <c r="L642" s="162"/>
      <c r="M642" s="162"/>
      <c r="N642" s="162"/>
      <c r="O642" s="162"/>
    </row>
    <row r="643" spans="1:15" ht="15.75" customHeight="1">
      <c r="A643" s="169">
        <v>2100209</v>
      </c>
      <c r="B643" s="170" t="s">
        <v>657</v>
      </c>
      <c r="C643" s="174"/>
      <c r="D643" s="175"/>
      <c r="E643" s="173">
        <f t="shared" si="9"/>
        <v>0</v>
      </c>
      <c r="F643" s="162"/>
      <c r="G643" s="162"/>
      <c r="H643" s="162"/>
      <c r="I643" s="162"/>
      <c r="J643" s="162"/>
      <c r="K643" s="162"/>
      <c r="L643" s="162"/>
      <c r="M643" s="162"/>
      <c r="N643" s="162"/>
      <c r="O643" s="162"/>
    </row>
    <row r="644" spans="1:15" ht="15.75" customHeight="1">
      <c r="A644" s="169">
        <v>2100210</v>
      </c>
      <c r="B644" s="170" t="s">
        <v>658</v>
      </c>
      <c r="C644" s="174"/>
      <c r="D644" s="175"/>
      <c r="E644" s="173">
        <f t="shared" si="9"/>
        <v>0</v>
      </c>
      <c r="F644" s="162"/>
      <c r="G644" s="162"/>
      <c r="H644" s="162"/>
      <c r="I644" s="162"/>
      <c r="J644" s="162"/>
      <c r="K644" s="162"/>
      <c r="L644" s="162"/>
      <c r="M644" s="162"/>
      <c r="N644" s="162"/>
      <c r="O644" s="162"/>
    </row>
    <row r="645" spans="1:15" ht="15.75" customHeight="1">
      <c r="A645" s="169">
        <v>2100211</v>
      </c>
      <c r="B645" s="170" t="s">
        <v>659</v>
      </c>
      <c r="C645" s="174"/>
      <c r="D645" s="175"/>
      <c r="E645" s="173">
        <f aca="true" t="shared" si="10" ref="E645:E708">_xlfn.IFERROR(D645/C645,0)</f>
        <v>0</v>
      </c>
      <c r="F645" s="162"/>
      <c r="G645" s="162"/>
      <c r="H645" s="162"/>
      <c r="I645" s="162"/>
      <c r="J645" s="162"/>
      <c r="K645" s="162"/>
      <c r="L645" s="162"/>
      <c r="M645" s="162"/>
      <c r="N645" s="162"/>
      <c r="O645" s="162"/>
    </row>
    <row r="646" spans="1:15" ht="15.75" customHeight="1">
      <c r="A646" s="169">
        <v>2100212</v>
      </c>
      <c r="B646" s="170" t="s">
        <v>660</v>
      </c>
      <c r="C646" s="174"/>
      <c r="D646" s="175"/>
      <c r="E646" s="173">
        <f t="shared" si="10"/>
        <v>0</v>
      </c>
      <c r="F646" s="162"/>
      <c r="G646" s="162"/>
      <c r="H646" s="162"/>
      <c r="I646" s="162"/>
      <c r="J646" s="162"/>
      <c r="K646" s="162"/>
      <c r="L646" s="162"/>
      <c r="M646" s="162"/>
      <c r="N646" s="162"/>
      <c r="O646" s="162"/>
    </row>
    <row r="647" spans="1:15" ht="15.75" customHeight="1">
      <c r="A647" s="169">
        <v>2100213</v>
      </c>
      <c r="B647" s="170" t="s">
        <v>661</v>
      </c>
      <c r="C647" s="174"/>
      <c r="D647" s="175"/>
      <c r="E647" s="173">
        <f t="shared" si="10"/>
        <v>0</v>
      </c>
      <c r="F647" s="162"/>
      <c r="G647" s="162"/>
      <c r="H647" s="162"/>
      <c r="I647" s="162"/>
      <c r="J647" s="162"/>
      <c r="K647" s="162"/>
      <c r="L647" s="162"/>
      <c r="M647" s="162"/>
      <c r="N647" s="162"/>
      <c r="O647" s="162"/>
    </row>
    <row r="648" spans="1:15" ht="15.75" customHeight="1">
      <c r="A648" s="169">
        <v>2100299</v>
      </c>
      <c r="B648" s="170" t="s">
        <v>662</v>
      </c>
      <c r="C648" s="174">
        <v>226</v>
      </c>
      <c r="D648" s="175">
        <v>0</v>
      </c>
      <c r="E648" s="173">
        <f t="shared" si="10"/>
        <v>0</v>
      </c>
      <c r="F648" s="162"/>
      <c r="G648" s="162"/>
      <c r="H648" s="162"/>
      <c r="I648" s="162"/>
      <c r="J648" s="162"/>
      <c r="K648" s="162"/>
      <c r="L648" s="162"/>
      <c r="M648" s="162"/>
      <c r="N648" s="162"/>
      <c r="O648" s="162"/>
    </row>
    <row r="649" spans="1:15" ht="15.75" customHeight="1">
      <c r="A649" s="169">
        <v>21003</v>
      </c>
      <c r="B649" s="170" t="s">
        <v>663</v>
      </c>
      <c r="C649" s="171">
        <f>SUM(C650,C651,C652)</f>
        <v>2255</v>
      </c>
      <c r="D649" s="171">
        <f>SUM(D650,D651,D652)</f>
        <v>1471</v>
      </c>
      <c r="E649" s="173">
        <f t="shared" si="10"/>
        <v>0.6523281596452328</v>
      </c>
      <c r="F649" s="162"/>
      <c r="G649" s="162"/>
      <c r="H649" s="162"/>
      <c r="I649" s="162"/>
      <c r="J649" s="162"/>
      <c r="K649" s="162"/>
      <c r="L649" s="162"/>
      <c r="M649" s="162"/>
      <c r="N649" s="162"/>
      <c r="O649" s="162"/>
    </row>
    <row r="650" spans="1:15" ht="15.75" customHeight="1">
      <c r="A650" s="169">
        <v>2100301</v>
      </c>
      <c r="B650" s="170" t="s">
        <v>664</v>
      </c>
      <c r="C650" s="174"/>
      <c r="D650" s="174"/>
      <c r="E650" s="173">
        <f t="shared" si="10"/>
        <v>0</v>
      </c>
      <c r="F650" s="162"/>
      <c r="G650" s="162"/>
      <c r="H650" s="162"/>
      <c r="I650" s="162"/>
      <c r="J650" s="162"/>
      <c r="K650" s="162"/>
      <c r="L650" s="162"/>
      <c r="M650" s="162"/>
      <c r="N650" s="162"/>
      <c r="O650" s="162"/>
    </row>
    <row r="651" spans="1:15" ht="15.75" customHeight="1">
      <c r="A651" s="169">
        <v>2100302</v>
      </c>
      <c r="B651" s="170" t="s">
        <v>665</v>
      </c>
      <c r="C651" s="174">
        <v>1702</v>
      </c>
      <c r="D651" s="174">
        <v>1371</v>
      </c>
      <c r="E651" s="173">
        <f t="shared" si="10"/>
        <v>0.8055229142185664</v>
      </c>
      <c r="F651" s="162"/>
      <c r="G651" s="162"/>
      <c r="H651" s="162"/>
      <c r="I651" s="162"/>
      <c r="J651" s="162"/>
      <c r="K651" s="162"/>
      <c r="L651" s="162"/>
      <c r="M651" s="162"/>
      <c r="N651" s="162"/>
      <c r="O651" s="162"/>
    </row>
    <row r="652" spans="1:15" ht="15.75" customHeight="1">
      <c r="A652" s="169">
        <v>2100399</v>
      </c>
      <c r="B652" s="170" t="s">
        <v>666</v>
      </c>
      <c r="C652" s="174">
        <v>553</v>
      </c>
      <c r="D652" s="174">
        <v>100</v>
      </c>
      <c r="E652" s="173">
        <f t="shared" si="10"/>
        <v>0.18083182640144665</v>
      </c>
      <c r="F652" s="162"/>
      <c r="G652" s="162"/>
      <c r="H652" s="162"/>
      <c r="I652" s="162"/>
      <c r="J652" s="162"/>
      <c r="K652" s="162"/>
      <c r="L652" s="162"/>
      <c r="M652" s="162"/>
      <c r="N652" s="162"/>
      <c r="O652" s="162"/>
    </row>
    <row r="653" spans="1:15" ht="15.75" customHeight="1">
      <c r="A653" s="169">
        <v>21004</v>
      </c>
      <c r="B653" s="170" t="s">
        <v>667</v>
      </c>
      <c r="C653" s="171">
        <f>SUM(C654,C655,C656,C657,C658,C659,C660,C661,C662,C663,C664)</f>
        <v>3835</v>
      </c>
      <c r="D653" s="171">
        <f>SUM(D654,D655,D656,D657,D658,D659,D660,D661,D662,D663,D664)</f>
        <v>3801</v>
      </c>
      <c r="E653" s="173">
        <f t="shared" si="10"/>
        <v>0.9911342894393742</v>
      </c>
      <c r="F653" s="162"/>
      <c r="G653" s="162"/>
      <c r="H653" s="162"/>
      <c r="I653" s="162"/>
      <c r="J653" s="162"/>
      <c r="K653" s="162"/>
      <c r="L653" s="162"/>
      <c r="M653" s="162"/>
      <c r="N653" s="162"/>
      <c r="O653" s="162"/>
    </row>
    <row r="654" spans="1:15" ht="15.75" customHeight="1">
      <c r="A654" s="169">
        <v>2100401</v>
      </c>
      <c r="B654" s="170" t="s">
        <v>668</v>
      </c>
      <c r="C654" s="174">
        <v>1390</v>
      </c>
      <c r="D654" s="174">
        <v>831</v>
      </c>
      <c r="E654" s="173">
        <f t="shared" si="10"/>
        <v>0.597841726618705</v>
      </c>
      <c r="F654" s="162"/>
      <c r="G654" s="162"/>
      <c r="H654" s="162"/>
      <c r="I654" s="162"/>
      <c r="J654" s="162"/>
      <c r="K654" s="162"/>
      <c r="L654" s="162"/>
      <c r="M654" s="162"/>
      <c r="N654" s="162"/>
      <c r="O654" s="162"/>
    </row>
    <row r="655" spans="1:15" ht="15.75" customHeight="1">
      <c r="A655" s="169">
        <v>2100402</v>
      </c>
      <c r="B655" s="170" t="s">
        <v>669</v>
      </c>
      <c r="C655" s="174">
        <v>317</v>
      </c>
      <c r="D655" s="175">
        <v>342</v>
      </c>
      <c r="E655" s="173">
        <f t="shared" si="10"/>
        <v>1.0788643533123028</v>
      </c>
      <c r="F655" s="162"/>
      <c r="G655" s="162"/>
      <c r="H655" s="162"/>
      <c r="I655" s="162"/>
      <c r="J655" s="162"/>
      <c r="K655" s="162"/>
      <c r="L655" s="162"/>
      <c r="M655" s="162"/>
      <c r="N655" s="162"/>
      <c r="O655" s="162"/>
    </row>
    <row r="656" spans="1:15" ht="15.75" customHeight="1">
      <c r="A656" s="169">
        <v>2100403</v>
      </c>
      <c r="B656" s="170" t="s">
        <v>670</v>
      </c>
      <c r="C656" s="174"/>
      <c r="D656" s="175"/>
      <c r="E656" s="173">
        <f t="shared" si="10"/>
        <v>0</v>
      </c>
      <c r="F656" s="162"/>
      <c r="G656" s="162"/>
      <c r="H656" s="162"/>
      <c r="I656" s="162"/>
      <c r="J656" s="162"/>
      <c r="K656" s="162"/>
      <c r="L656" s="162"/>
      <c r="M656" s="162"/>
      <c r="N656" s="162"/>
      <c r="O656" s="162"/>
    </row>
    <row r="657" spans="1:15" ht="15.75" customHeight="1">
      <c r="A657" s="169">
        <v>2100404</v>
      </c>
      <c r="B657" s="170" t="s">
        <v>671</v>
      </c>
      <c r="C657" s="174"/>
      <c r="D657" s="175"/>
      <c r="E657" s="173">
        <f t="shared" si="10"/>
        <v>0</v>
      </c>
      <c r="F657" s="162"/>
      <c r="G657" s="162"/>
      <c r="H657" s="162"/>
      <c r="I657" s="162"/>
      <c r="J657" s="162"/>
      <c r="K657" s="162"/>
      <c r="L657" s="162"/>
      <c r="M657" s="162"/>
      <c r="N657" s="162"/>
      <c r="O657" s="162"/>
    </row>
    <row r="658" spans="1:15" ht="15.75" customHeight="1">
      <c r="A658" s="169">
        <v>2100405</v>
      </c>
      <c r="B658" s="170" t="s">
        <v>672</v>
      </c>
      <c r="C658" s="174"/>
      <c r="D658" s="175"/>
      <c r="E658" s="173">
        <f t="shared" si="10"/>
        <v>0</v>
      </c>
      <c r="F658" s="162"/>
      <c r="G658" s="162"/>
      <c r="H658" s="162"/>
      <c r="I658" s="162"/>
      <c r="J658" s="162"/>
      <c r="K658" s="162"/>
      <c r="L658" s="162"/>
      <c r="M658" s="162"/>
      <c r="N658" s="162"/>
      <c r="O658" s="162"/>
    </row>
    <row r="659" spans="1:15" ht="15.75" customHeight="1">
      <c r="A659" s="169">
        <v>2100406</v>
      </c>
      <c r="B659" s="170" t="s">
        <v>673</v>
      </c>
      <c r="C659" s="174"/>
      <c r="D659" s="175"/>
      <c r="E659" s="173">
        <f t="shared" si="10"/>
        <v>0</v>
      </c>
      <c r="F659" s="162"/>
      <c r="G659" s="162"/>
      <c r="H659" s="162"/>
      <c r="I659" s="162"/>
      <c r="J659" s="162"/>
      <c r="K659" s="162"/>
      <c r="L659" s="162"/>
      <c r="M659" s="162"/>
      <c r="N659" s="162"/>
      <c r="O659" s="162"/>
    </row>
    <row r="660" spans="1:15" ht="15.75" customHeight="1">
      <c r="A660" s="169">
        <v>2100407</v>
      </c>
      <c r="B660" s="170" t="s">
        <v>674</v>
      </c>
      <c r="C660" s="174"/>
      <c r="D660" s="175"/>
      <c r="E660" s="173">
        <f t="shared" si="10"/>
        <v>0</v>
      </c>
      <c r="F660" s="162"/>
      <c r="G660" s="162"/>
      <c r="H660" s="162"/>
      <c r="I660" s="162"/>
      <c r="J660" s="162"/>
      <c r="K660" s="162"/>
      <c r="L660" s="162"/>
      <c r="M660" s="162"/>
      <c r="N660" s="162"/>
      <c r="O660" s="162"/>
    </row>
    <row r="661" spans="1:15" ht="15.75" customHeight="1">
      <c r="A661" s="169">
        <v>2100408</v>
      </c>
      <c r="B661" s="170" t="s">
        <v>675</v>
      </c>
      <c r="C661" s="174">
        <v>2126</v>
      </c>
      <c r="D661" s="175">
        <v>2578</v>
      </c>
      <c r="E661" s="173">
        <f t="shared" si="10"/>
        <v>1.2126058325493885</v>
      </c>
      <c r="F661" s="162"/>
      <c r="G661" s="162"/>
      <c r="H661" s="162"/>
      <c r="I661" s="162"/>
      <c r="J661" s="162"/>
      <c r="K661" s="162"/>
      <c r="L661" s="162"/>
      <c r="M661" s="162"/>
      <c r="N661" s="162"/>
      <c r="O661" s="162"/>
    </row>
    <row r="662" spans="1:15" ht="15.75" customHeight="1">
      <c r="A662" s="169">
        <v>2100409</v>
      </c>
      <c r="B662" s="170" t="s">
        <v>676</v>
      </c>
      <c r="C662" s="174">
        <v>2</v>
      </c>
      <c r="D662" s="175">
        <v>50</v>
      </c>
      <c r="E662" s="173">
        <f t="shared" si="10"/>
        <v>25</v>
      </c>
      <c r="F662" s="162"/>
      <c r="G662" s="162"/>
      <c r="H662" s="162"/>
      <c r="I662" s="162"/>
      <c r="J662" s="162"/>
      <c r="K662" s="162"/>
      <c r="L662" s="162"/>
      <c r="M662" s="162"/>
      <c r="N662" s="162"/>
      <c r="O662" s="162"/>
    </row>
    <row r="663" spans="1:15" ht="15.75" customHeight="1">
      <c r="A663" s="169">
        <v>2100410</v>
      </c>
      <c r="B663" s="170" t="s">
        <v>677</v>
      </c>
      <c r="C663" s="174"/>
      <c r="D663" s="175"/>
      <c r="E663" s="173">
        <f t="shared" si="10"/>
        <v>0</v>
      </c>
      <c r="F663" s="162"/>
      <c r="G663" s="162"/>
      <c r="H663" s="162"/>
      <c r="I663" s="162"/>
      <c r="J663" s="162"/>
      <c r="K663" s="162"/>
      <c r="L663" s="162"/>
      <c r="M663" s="162"/>
      <c r="N663" s="162"/>
      <c r="O663" s="162"/>
    </row>
    <row r="664" spans="1:15" ht="15.75" customHeight="1">
      <c r="A664" s="169">
        <v>2100499</v>
      </c>
      <c r="B664" s="170" t="s">
        <v>678</v>
      </c>
      <c r="C664" s="174"/>
      <c r="D664" s="175"/>
      <c r="E664" s="173">
        <f t="shared" si="10"/>
        <v>0</v>
      </c>
      <c r="F664" s="162"/>
      <c r="G664" s="162"/>
      <c r="H664" s="162"/>
      <c r="I664" s="162"/>
      <c r="J664" s="162"/>
      <c r="K664" s="162"/>
      <c r="L664" s="162"/>
      <c r="M664" s="162"/>
      <c r="N664" s="162"/>
      <c r="O664" s="162"/>
    </row>
    <row r="665" spans="1:15" ht="15.75" customHeight="1">
      <c r="A665" s="169">
        <v>21006</v>
      </c>
      <c r="B665" s="170" t="s">
        <v>679</v>
      </c>
      <c r="C665" s="171">
        <f>SUM(C666,C667)</f>
        <v>0</v>
      </c>
      <c r="D665" s="171">
        <f>SUM(D666,D667)</f>
        <v>0</v>
      </c>
      <c r="E665" s="173">
        <f t="shared" si="10"/>
        <v>0</v>
      </c>
      <c r="F665" s="162"/>
      <c r="G665" s="162"/>
      <c r="H665" s="162"/>
      <c r="I665" s="162"/>
      <c r="J665" s="162"/>
      <c r="K665" s="162"/>
      <c r="L665" s="162"/>
      <c r="M665" s="162"/>
      <c r="N665" s="162"/>
      <c r="O665" s="162"/>
    </row>
    <row r="666" spans="1:15" ht="15.75" customHeight="1">
      <c r="A666" s="169">
        <v>2100601</v>
      </c>
      <c r="B666" s="170" t="s">
        <v>680</v>
      </c>
      <c r="C666" s="174"/>
      <c r="D666" s="174"/>
      <c r="E666" s="173">
        <f t="shared" si="10"/>
        <v>0</v>
      </c>
      <c r="F666" s="162"/>
      <c r="G666" s="162"/>
      <c r="H666" s="162"/>
      <c r="I666" s="162"/>
      <c r="J666" s="162"/>
      <c r="K666" s="162"/>
      <c r="L666" s="162"/>
      <c r="M666" s="162"/>
      <c r="N666" s="162"/>
      <c r="O666" s="162"/>
    </row>
    <row r="667" spans="1:15" ht="15.75" customHeight="1">
      <c r="A667" s="169">
        <v>2100699</v>
      </c>
      <c r="B667" s="170" t="s">
        <v>681</v>
      </c>
      <c r="C667" s="174"/>
      <c r="D667" s="174"/>
      <c r="E667" s="173">
        <f t="shared" si="10"/>
        <v>0</v>
      </c>
      <c r="F667" s="162"/>
      <c r="G667" s="162"/>
      <c r="H667" s="162"/>
      <c r="I667" s="162"/>
      <c r="J667" s="162"/>
      <c r="K667" s="162"/>
      <c r="L667" s="162"/>
      <c r="M667" s="162"/>
      <c r="N667" s="162"/>
      <c r="O667" s="162"/>
    </row>
    <row r="668" spans="1:15" ht="15.75" customHeight="1">
      <c r="A668" s="169">
        <v>21007</v>
      </c>
      <c r="B668" s="170" t="s">
        <v>682</v>
      </c>
      <c r="C668" s="171">
        <f>SUM(C669,C670,C671)</f>
        <v>1655</v>
      </c>
      <c r="D668" s="171">
        <f>SUM(D669,D670,D671)</f>
        <v>884</v>
      </c>
      <c r="E668" s="173">
        <f t="shared" si="10"/>
        <v>0.5341389728096677</v>
      </c>
      <c r="F668" s="162"/>
      <c r="G668" s="162"/>
      <c r="H668" s="162"/>
      <c r="I668" s="162"/>
      <c r="J668" s="162"/>
      <c r="K668" s="162"/>
      <c r="L668" s="162"/>
      <c r="M668" s="162"/>
      <c r="N668" s="162"/>
      <c r="O668" s="162"/>
    </row>
    <row r="669" spans="1:15" ht="15.75" customHeight="1">
      <c r="A669" s="169">
        <v>2100716</v>
      </c>
      <c r="B669" s="170" t="s">
        <v>683</v>
      </c>
      <c r="C669" s="174"/>
      <c r="D669" s="174"/>
      <c r="E669" s="173">
        <f t="shared" si="10"/>
        <v>0</v>
      </c>
      <c r="F669" s="162"/>
      <c r="G669" s="162"/>
      <c r="H669" s="162"/>
      <c r="I669" s="162"/>
      <c r="J669" s="162"/>
      <c r="K669" s="162"/>
      <c r="L669" s="162"/>
      <c r="M669" s="162"/>
      <c r="N669" s="162"/>
      <c r="O669" s="162"/>
    </row>
    <row r="670" spans="1:15" ht="15.75" customHeight="1">
      <c r="A670" s="169">
        <v>2100717</v>
      </c>
      <c r="B670" s="170" t="s">
        <v>684</v>
      </c>
      <c r="C670" s="174">
        <v>1654</v>
      </c>
      <c r="D670" s="175">
        <v>883</v>
      </c>
      <c r="E670" s="173">
        <f t="shared" si="10"/>
        <v>0.533857315598549</v>
      </c>
      <c r="F670" s="162"/>
      <c r="G670" s="162"/>
      <c r="H670" s="162"/>
      <c r="I670" s="162"/>
      <c r="J670" s="162"/>
      <c r="K670" s="162"/>
      <c r="L670" s="162"/>
      <c r="M670" s="162"/>
      <c r="N670" s="162"/>
      <c r="O670" s="162"/>
    </row>
    <row r="671" spans="1:15" ht="15.75" customHeight="1">
      <c r="A671" s="169">
        <v>2100799</v>
      </c>
      <c r="B671" s="170" t="s">
        <v>685</v>
      </c>
      <c r="C671" s="174">
        <v>1</v>
      </c>
      <c r="D671" s="175">
        <v>1</v>
      </c>
      <c r="E671" s="173">
        <f t="shared" si="10"/>
        <v>1</v>
      </c>
      <c r="F671" s="162"/>
      <c r="G671" s="162"/>
      <c r="H671" s="162"/>
      <c r="I671" s="162"/>
      <c r="J671" s="162"/>
      <c r="K671" s="162"/>
      <c r="L671" s="162"/>
      <c r="M671" s="162"/>
      <c r="N671" s="162"/>
      <c r="O671" s="162"/>
    </row>
    <row r="672" spans="1:15" ht="15.75" customHeight="1">
      <c r="A672" s="169">
        <v>21011</v>
      </c>
      <c r="B672" s="170" t="s">
        <v>686</v>
      </c>
      <c r="C672" s="171">
        <f>SUM(C673,C674,C675,C676)</f>
        <v>2492</v>
      </c>
      <c r="D672" s="171">
        <f>SUM(D673,D674,D675,D676)</f>
        <v>5038</v>
      </c>
      <c r="E672" s="173">
        <f t="shared" si="10"/>
        <v>2.021669341894061</v>
      </c>
      <c r="F672" s="162"/>
      <c r="G672" s="162"/>
      <c r="H672" s="162"/>
      <c r="I672" s="162"/>
      <c r="J672" s="162"/>
      <c r="K672" s="162"/>
      <c r="L672" s="162"/>
      <c r="M672" s="162"/>
      <c r="N672" s="162"/>
      <c r="O672" s="162"/>
    </row>
    <row r="673" spans="1:15" ht="15.75" customHeight="1">
      <c r="A673" s="169">
        <v>2101101</v>
      </c>
      <c r="B673" s="170" t="s">
        <v>687</v>
      </c>
      <c r="C673" s="174">
        <v>1126</v>
      </c>
      <c r="D673" s="174">
        <v>1108</v>
      </c>
      <c r="E673" s="173">
        <f t="shared" si="10"/>
        <v>0.9840142095914742</v>
      </c>
      <c r="F673" s="162"/>
      <c r="G673" s="162"/>
      <c r="H673" s="162"/>
      <c r="I673" s="162"/>
      <c r="J673" s="162"/>
      <c r="K673" s="162"/>
      <c r="L673" s="162"/>
      <c r="M673" s="162"/>
      <c r="N673" s="162"/>
      <c r="O673" s="162"/>
    </row>
    <row r="674" spans="1:15" ht="15.75" customHeight="1">
      <c r="A674" s="169">
        <v>2101102</v>
      </c>
      <c r="B674" s="170" t="s">
        <v>688</v>
      </c>
      <c r="C674" s="174">
        <v>995</v>
      </c>
      <c r="D674" s="175">
        <v>3871</v>
      </c>
      <c r="E674" s="173">
        <f t="shared" si="10"/>
        <v>3.8904522613065327</v>
      </c>
      <c r="F674" s="162"/>
      <c r="G674" s="162"/>
      <c r="H674" s="162"/>
      <c r="I674" s="162"/>
      <c r="J674" s="162"/>
      <c r="K674" s="162"/>
      <c r="L674" s="162"/>
      <c r="M674" s="162"/>
      <c r="N674" s="162"/>
      <c r="O674" s="162"/>
    </row>
    <row r="675" spans="1:15" ht="15.75" customHeight="1">
      <c r="A675" s="169">
        <v>2101103</v>
      </c>
      <c r="B675" s="170" t="s">
        <v>689</v>
      </c>
      <c r="C675" s="174">
        <v>363</v>
      </c>
      <c r="D675" s="175">
        <v>0</v>
      </c>
      <c r="E675" s="173">
        <f t="shared" si="10"/>
        <v>0</v>
      </c>
      <c r="F675" s="162"/>
      <c r="G675" s="162"/>
      <c r="H675" s="162"/>
      <c r="I675" s="162"/>
      <c r="J675" s="162"/>
      <c r="K675" s="162"/>
      <c r="L675" s="162"/>
      <c r="M675" s="162"/>
      <c r="N675" s="162"/>
      <c r="O675" s="162"/>
    </row>
    <row r="676" spans="1:15" ht="15.75" customHeight="1">
      <c r="A676" s="169">
        <v>2101199</v>
      </c>
      <c r="B676" s="170" t="s">
        <v>690</v>
      </c>
      <c r="C676" s="174">
        <v>8</v>
      </c>
      <c r="D676" s="175">
        <v>59</v>
      </c>
      <c r="E676" s="173">
        <f t="shared" si="10"/>
        <v>7.375</v>
      </c>
      <c r="F676" s="162"/>
      <c r="G676" s="162"/>
      <c r="H676" s="162"/>
      <c r="I676" s="162"/>
      <c r="J676" s="162"/>
      <c r="K676" s="162"/>
      <c r="L676" s="162"/>
      <c r="M676" s="162"/>
      <c r="N676" s="162"/>
      <c r="O676" s="162"/>
    </row>
    <row r="677" spans="1:15" ht="15.75" customHeight="1">
      <c r="A677" s="169">
        <v>21012</v>
      </c>
      <c r="B677" s="170" t="s">
        <v>691</v>
      </c>
      <c r="C677" s="171">
        <f>SUM(C678,C679,C680)</f>
        <v>1815</v>
      </c>
      <c r="D677" s="171">
        <f>SUM(D678,D679,D680)</f>
        <v>1913</v>
      </c>
      <c r="E677" s="173">
        <f t="shared" si="10"/>
        <v>1.0539944903581266</v>
      </c>
      <c r="F677" s="162"/>
      <c r="G677" s="162"/>
      <c r="H677" s="162"/>
      <c r="I677" s="162"/>
      <c r="J677" s="162"/>
      <c r="K677" s="162"/>
      <c r="L677" s="162"/>
      <c r="M677" s="162"/>
      <c r="N677" s="162"/>
      <c r="O677" s="162"/>
    </row>
    <row r="678" spans="1:15" ht="15.75" customHeight="1">
      <c r="A678" s="169">
        <v>2101201</v>
      </c>
      <c r="B678" s="170" t="s">
        <v>692</v>
      </c>
      <c r="C678" s="174"/>
      <c r="D678" s="174"/>
      <c r="E678" s="173">
        <f t="shared" si="10"/>
        <v>0</v>
      </c>
      <c r="F678" s="162"/>
      <c r="G678" s="162"/>
      <c r="H678" s="162"/>
      <c r="I678" s="162"/>
      <c r="J678" s="162"/>
      <c r="K678" s="162"/>
      <c r="L678" s="162"/>
      <c r="M678" s="162"/>
      <c r="N678" s="162"/>
      <c r="O678" s="162"/>
    </row>
    <row r="679" spans="1:15" ht="15.75" customHeight="1">
      <c r="A679" s="169">
        <v>2101202</v>
      </c>
      <c r="B679" s="170" t="s">
        <v>693</v>
      </c>
      <c r="C679" s="174">
        <v>1815</v>
      </c>
      <c r="D679" s="174">
        <v>1913</v>
      </c>
      <c r="E679" s="173">
        <f t="shared" si="10"/>
        <v>1.0539944903581266</v>
      </c>
      <c r="F679" s="162"/>
      <c r="G679" s="162"/>
      <c r="H679" s="162"/>
      <c r="I679" s="162"/>
      <c r="J679" s="162"/>
      <c r="K679" s="162"/>
      <c r="L679" s="162"/>
      <c r="M679" s="162"/>
      <c r="N679" s="162"/>
      <c r="O679" s="162"/>
    </row>
    <row r="680" spans="1:15" ht="15.75" customHeight="1">
      <c r="A680" s="169">
        <v>2101299</v>
      </c>
      <c r="B680" s="170" t="s">
        <v>694</v>
      </c>
      <c r="C680" s="174"/>
      <c r="D680" s="174"/>
      <c r="E680" s="173">
        <f t="shared" si="10"/>
        <v>0</v>
      </c>
      <c r="F680" s="162"/>
      <c r="G680" s="162"/>
      <c r="H680" s="162"/>
      <c r="I680" s="162"/>
      <c r="J680" s="162"/>
      <c r="K680" s="162"/>
      <c r="L680" s="162"/>
      <c r="M680" s="162"/>
      <c r="N680" s="162"/>
      <c r="O680" s="162"/>
    </row>
    <row r="681" spans="1:15" ht="15.75" customHeight="1">
      <c r="A681" s="169">
        <v>21013</v>
      </c>
      <c r="B681" s="170" t="s">
        <v>695</v>
      </c>
      <c r="C681" s="171">
        <f>SUM(C682,C683,C684)</f>
        <v>63</v>
      </c>
      <c r="D681" s="171">
        <f>SUM(D682,D683,D684)</f>
        <v>0</v>
      </c>
      <c r="E681" s="173">
        <f t="shared" si="10"/>
        <v>0</v>
      </c>
      <c r="F681" s="162"/>
      <c r="G681" s="162"/>
      <c r="H681" s="162"/>
      <c r="I681" s="162"/>
      <c r="J681" s="162"/>
      <c r="K681" s="162"/>
      <c r="L681" s="162"/>
      <c r="M681" s="162"/>
      <c r="N681" s="162"/>
      <c r="O681" s="162"/>
    </row>
    <row r="682" spans="1:15" ht="15.75" customHeight="1">
      <c r="A682" s="169">
        <v>2101301</v>
      </c>
      <c r="B682" s="170" t="s">
        <v>696</v>
      </c>
      <c r="C682" s="174">
        <v>63</v>
      </c>
      <c r="D682" s="174"/>
      <c r="E682" s="173">
        <f t="shared" si="10"/>
        <v>0</v>
      </c>
      <c r="F682" s="162"/>
      <c r="G682" s="162"/>
      <c r="H682" s="162"/>
      <c r="I682" s="162"/>
      <c r="J682" s="162"/>
      <c r="K682" s="162"/>
      <c r="L682" s="162"/>
      <c r="M682" s="162"/>
      <c r="N682" s="162"/>
      <c r="O682" s="162"/>
    </row>
    <row r="683" spans="1:15" ht="15.75" customHeight="1">
      <c r="A683" s="169">
        <v>2101302</v>
      </c>
      <c r="B683" s="170" t="s">
        <v>697</v>
      </c>
      <c r="C683" s="174"/>
      <c r="D683" s="174"/>
      <c r="E683" s="173">
        <f t="shared" si="10"/>
        <v>0</v>
      </c>
      <c r="F683" s="162"/>
      <c r="G683" s="162"/>
      <c r="H683" s="162"/>
      <c r="I683" s="162"/>
      <c r="J683" s="162"/>
      <c r="K683" s="162"/>
      <c r="L683" s="162"/>
      <c r="M683" s="162"/>
      <c r="N683" s="162"/>
      <c r="O683" s="162"/>
    </row>
    <row r="684" spans="1:15" ht="15.75" customHeight="1">
      <c r="A684" s="169">
        <v>2101399</v>
      </c>
      <c r="B684" s="170" t="s">
        <v>698</v>
      </c>
      <c r="C684" s="174"/>
      <c r="D684" s="174"/>
      <c r="E684" s="173">
        <f t="shared" si="10"/>
        <v>0</v>
      </c>
      <c r="F684" s="162"/>
      <c r="G684" s="162"/>
      <c r="H684" s="162"/>
      <c r="I684" s="162"/>
      <c r="J684" s="162"/>
      <c r="K684" s="162"/>
      <c r="L684" s="162"/>
      <c r="M684" s="162"/>
      <c r="N684" s="162"/>
      <c r="O684" s="162"/>
    </row>
    <row r="685" spans="1:15" ht="15.75" customHeight="1">
      <c r="A685" s="169">
        <v>21014</v>
      </c>
      <c r="B685" s="170" t="s">
        <v>699</v>
      </c>
      <c r="C685" s="171">
        <f>SUM(C686,C687)</f>
        <v>25</v>
      </c>
      <c r="D685" s="171">
        <f>SUM(D686,D687)</f>
        <v>1</v>
      </c>
      <c r="E685" s="173">
        <f t="shared" si="10"/>
        <v>0.04</v>
      </c>
      <c r="F685" s="162"/>
      <c r="G685" s="162"/>
      <c r="H685" s="162"/>
      <c r="I685" s="162"/>
      <c r="J685" s="162"/>
      <c r="K685" s="162"/>
      <c r="L685" s="162"/>
      <c r="M685" s="162"/>
      <c r="N685" s="162"/>
      <c r="O685" s="162"/>
    </row>
    <row r="686" spans="1:15" ht="15.75" customHeight="1">
      <c r="A686" s="169">
        <v>2101401</v>
      </c>
      <c r="B686" s="170" t="s">
        <v>700</v>
      </c>
      <c r="C686" s="174">
        <v>25</v>
      </c>
      <c r="D686" s="174">
        <v>1</v>
      </c>
      <c r="E686" s="173">
        <f t="shared" si="10"/>
        <v>0.04</v>
      </c>
      <c r="F686" s="162"/>
      <c r="G686" s="162"/>
      <c r="H686" s="162"/>
      <c r="I686" s="162"/>
      <c r="J686" s="162"/>
      <c r="K686" s="162"/>
      <c r="L686" s="162"/>
      <c r="M686" s="162"/>
      <c r="N686" s="162"/>
      <c r="O686" s="162"/>
    </row>
    <row r="687" spans="1:15" ht="15.75" customHeight="1">
      <c r="A687" s="169">
        <v>2101499</v>
      </c>
      <c r="B687" s="170" t="s">
        <v>701</v>
      </c>
      <c r="C687" s="174"/>
      <c r="D687" s="174"/>
      <c r="E687" s="173">
        <f t="shared" si="10"/>
        <v>0</v>
      </c>
      <c r="F687" s="162"/>
      <c r="G687" s="162"/>
      <c r="H687" s="162"/>
      <c r="I687" s="162"/>
      <c r="J687" s="162"/>
      <c r="K687" s="162"/>
      <c r="L687" s="162"/>
      <c r="M687" s="162"/>
      <c r="N687" s="162"/>
      <c r="O687" s="162"/>
    </row>
    <row r="688" spans="1:15" ht="15.75" customHeight="1">
      <c r="A688" s="169">
        <v>21015</v>
      </c>
      <c r="B688" s="170" t="s">
        <v>702</v>
      </c>
      <c r="C688" s="171">
        <f>SUM(C689,C690,C691,C692,C693,C694,C695,C696)</f>
        <v>64</v>
      </c>
      <c r="D688" s="171">
        <f>SUM(D689,D690,D691,D692,D693,D694,D695,D696)</f>
        <v>53</v>
      </c>
      <c r="E688" s="173">
        <f t="shared" si="10"/>
        <v>0.828125</v>
      </c>
      <c r="F688" s="162"/>
      <c r="G688" s="162"/>
      <c r="H688" s="162"/>
      <c r="I688" s="162"/>
      <c r="J688" s="162"/>
      <c r="K688" s="162"/>
      <c r="L688" s="162"/>
      <c r="M688" s="162"/>
      <c r="N688" s="162"/>
      <c r="O688" s="162"/>
    </row>
    <row r="689" spans="1:15" ht="15.75" customHeight="1">
      <c r="A689" s="169">
        <v>2101501</v>
      </c>
      <c r="B689" s="170" t="s">
        <v>212</v>
      </c>
      <c r="C689" s="174">
        <v>63</v>
      </c>
      <c r="D689" s="174">
        <v>49</v>
      </c>
      <c r="E689" s="173">
        <f t="shared" si="10"/>
        <v>0.7777777777777778</v>
      </c>
      <c r="F689" s="162"/>
      <c r="G689" s="162"/>
      <c r="H689" s="162"/>
      <c r="I689" s="162"/>
      <c r="J689" s="162"/>
      <c r="K689" s="162"/>
      <c r="L689" s="162"/>
      <c r="M689" s="162"/>
      <c r="N689" s="162"/>
      <c r="O689" s="162"/>
    </row>
    <row r="690" spans="1:15" ht="15.75" customHeight="1">
      <c r="A690" s="169">
        <v>2101502</v>
      </c>
      <c r="B690" s="170" t="s">
        <v>213</v>
      </c>
      <c r="C690" s="174"/>
      <c r="D690" s="175"/>
      <c r="E690" s="173">
        <f t="shared" si="10"/>
        <v>0</v>
      </c>
      <c r="F690" s="162"/>
      <c r="G690" s="162"/>
      <c r="H690" s="162"/>
      <c r="I690" s="162"/>
      <c r="J690" s="162"/>
      <c r="K690" s="162"/>
      <c r="L690" s="162"/>
      <c r="M690" s="162"/>
      <c r="N690" s="162"/>
      <c r="O690" s="162"/>
    </row>
    <row r="691" spans="1:15" ht="15.75" customHeight="1">
      <c r="A691" s="169">
        <v>2101503</v>
      </c>
      <c r="B691" s="170" t="s">
        <v>214</v>
      </c>
      <c r="C691" s="174"/>
      <c r="D691" s="175"/>
      <c r="E691" s="173">
        <f t="shared" si="10"/>
        <v>0</v>
      </c>
      <c r="F691" s="162"/>
      <c r="G691" s="162"/>
      <c r="H691" s="162"/>
      <c r="I691" s="162"/>
      <c r="J691" s="162"/>
      <c r="K691" s="162"/>
      <c r="L691" s="162"/>
      <c r="M691" s="162"/>
      <c r="N691" s="162"/>
      <c r="O691" s="162"/>
    </row>
    <row r="692" spans="1:15" ht="15.75" customHeight="1">
      <c r="A692" s="169">
        <v>2101504</v>
      </c>
      <c r="B692" s="170" t="s">
        <v>253</v>
      </c>
      <c r="C692" s="174"/>
      <c r="D692" s="175"/>
      <c r="E692" s="173">
        <f t="shared" si="10"/>
        <v>0</v>
      </c>
      <c r="F692" s="162"/>
      <c r="G692" s="162"/>
      <c r="H692" s="162"/>
      <c r="I692" s="162"/>
      <c r="J692" s="162"/>
      <c r="K692" s="162"/>
      <c r="L692" s="162"/>
      <c r="M692" s="162"/>
      <c r="N692" s="162"/>
      <c r="O692" s="162"/>
    </row>
    <row r="693" spans="1:15" ht="15.75" customHeight="1">
      <c r="A693" s="169">
        <v>2101505</v>
      </c>
      <c r="B693" s="170" t="s">
        <v>703</v>
      </c>
      <c r="C693" s="174"/>
      <c r="D693" s="175"/>
      <c r="E693" s="173">
        <f t="shared" si="10"/>
        <v>0</v>
      </c>
      <c r="F693" s="162"/>
      <c r="G693" s="162"/>
      <c r="H693" s="162"/>
      <c r="I693" s="162"/>
      <c r="J693" s="162"/>
      <c r="K693" s="162"/>
      <c r="L693" s="162"/>
      <c r="M693" s="162"/>
      <c r="N693" s="162"/>
      <c r="O693" s="162"/>
    </row>
    <row r="694" spans="1:15" ht="15.75" customHeight="1">
      <c r="A694" s="169">
        <v>2101506</v>
      </c>
      <c r="B694" s="170" t="s">
        <v>704</v>
      </c>
      <c r="C694" s="174"/>
      <c r="D694" s="175"/>
      <c r="E694" s="173">
        <f t="shared" si="10"/>
        <v>0</v>
      </c>
      <c r="F694" s="162"/>
      <c r="G694" s="162"/>
      <c r="H694" s="162"/>
      <c r="I694" s="162"/>
      <c r="J694" s="162"/>
      <c r="K694" s="162"/>
      <c r="L694" s="162"/>
      <c r="M694" s="162"/>
      <c r="N694" s="162"/>
      <c r="O694" s="162"/>
    </row>
    <row r="695" spans="1:15" ht="15.75" customHeight="1">
      <c r="A695" s="169">
        <v>2101550</v>
      </c>
      <c r="B695" s="170" t="s">
        <v>221</v>
      </c>
      <c r="C695" s="174"/>
      <c r="D695" s="175"/>
      <c r="E695" s="173">
        <f t="shared" si="10"/>
        <v>0</v>
      </c>
      <c r="F695" s="162"/>
      <c r="G695" s="162"/>
      <c r="H695" s="162"/>
      <c r="I695" s="162"/>
      <c r="J695" s="162"/>
      <c r="K695" s="162"/>
      <c r="L695" s="162"/>
      <c r="M695" s="162"/>
      <c r="N695" s="162"/>
      <c r="O695" s="162"/>
    </row>
    <row r="696" spans="1:15" ht="15.75" customHeight="1">
      <c r="A696" s="169">
        <v>2101599</v>
      </c>
      <c r="B696" s="170" t="s">
        <v>705</v>
      </c>
      <c r="C696" s="174">
        <v>1</v>
      </c>
      <c r="D696" s="175">
        <v>4</v>
      </c>
      <c r="E696" s="173">
        <f t="shared" si="10"/>
        <v>4</v>
      </c>
      <c r="F696" s="162"/>
      <c r="G696" s="162"/>
      <c r="H696" s="162"/>
      <c r="I696" s="162"/>
      <c r="J696" s="162"/>
      <c r="K696" s="162"/>
      <c r="L696" s="162"/>
      <c r="M696" s="162"/>
      <c r="N696" s="162"/>
      <c r="O696" s="162"/>
    </row>
    <row r="697" spans="1:15" ht="15.75" customHeight="1">
      <c r="A697" s="169">
        <v>21016</v>
      </c>
      <c r="B697" s="170" t="s">
        <v>706</v>
      </c>
      <c r="C697" s="174">
        <v>211</v>
      </c>
      <c r="D697" s="175">
        <v>87</v>
      </c>
      <c r="E697" s="173">
        <f t="shared" si="10"/>
        <v>0.41232227488151657</v>
      </c>
      <c r="F697" s="162"/>
      <c r="G697" s="162"/>
      <c r="H697" s="162"/>
      <c r="I697" s="162"/>
      <c r="J697" s="162"/>
      <c r="K697" s="162"/>
      <c r="L697" s="162"/>
      <c r="M697" s="162"/>
      <c r="N697" s="162"/>
      <c r="O697" s="162"/>
    </row>
    <row r="698" spans="1:15" ht="15.75" customHeight="1">
      <c r="A698" s="169">
        <v>21099</v>
      </c>
      <c r="B698" s="170" t="s">
        <v>707</v>
      </c>
      <c r="C698" s="174">
        <v>1064</v>
      </c>
      <c r="D698" s="175">
        <v>1057</v>
      </c>
      <c r="E698" s="173">
        <f t="shared" si="10"/>
        <v>0.993421052631579</v>
      </c>
      <c r="F698" s="162"/>
      <c r="G698" s="162"/>
      <c r="H698" s="162"/>
      <c r="I698" s="162"/>
      <c r="J698" s="162"/>
      <c r="K698" s="162"/>
      <c r="L698" s="162"/>
      <c r="M698" s="162"/>
      <c r="N698" s="162"/>
      <c r="O698" s="162"/>
    </row>
    <row r="699" spans="1:15" ht="15.75" customHeight="1">
      <c r="A699" s="169">
        <v>211</v>
      </c>
      <c r="B699" s="170" t="s">
        <v>70</v>
      </c>
      <c r="C699" s="176">
        <f>SUM(C700,C710,C714,C723,C730,C737,C743,C746,C749,C750,C751,C757,C758,C759,C770)</f>
        <v>10750</v>
      </c>
      <c r="D699" s="176">
        <f>SUM(D700,D710,D714,D723,D730,D737,D743,D746,D749,D750,D751,D757,D758,D759,D770)</f>
        <v>7889</v>
      </c>
      <c r="E699" s="173">
        <f t="shared" si="10"/>
        <v>0.7338604651162791</v>
      </c>
      <c r="F699" s="162"/>
      <c r="G699" s="162"/>
      <c r="H699" s="162"/>
      <c r="I699" s="162"/>
      <c r="J699" s="162"/>
      <c r="K699" s="162"/>
      <c r="L699" s="162"/>
      <c r="M699" s="162"/>
      <c r="N699" s="162"/>
      <c r="O699" s="162"/>
    </row>
    <row r="700" spans="1:15" ht="15.75" customHeight="1">
      <c r="A700" s="169">
        <v>21101</v>
      </c>
      <c r="B700" s="170" t="s">
        <v>708</v>
      </c>
      <c r="C700" s="171">
        <f>SUM(C701,C702,C703,C704,C705,C706,C707,C708,C709)</f>
        <v>52</v>
      </c>
      <c r="D700" s="171">
        <f>SUM(D701,D702,D703,D704,D705,D706,D707,D708,D709)</f>
        <v>1</v>
      </c>
      <c r="E700" s="173">
        <f t="shared" si="10"/>
        <v>0.019230769230769232</v>
      </c>
      <c r="F700" s="162"/>
      <c r="G700" s="162"/>
      <c r="H700" s="162"/>
      <c r="I700" s="162"/>
      <c r="J700" s="162"/>
      <c r="K700" s="162"/>
      <c r="L700" s="162"/>
      <c r="M700" s="162"/>
      <c r="N700" s="162"/>
      <c r="O700" s="162"/>
    </row>
    <row r="701" spans="1:15" ht="15.75" customHeight="1">
      <c r="A701" s="169">
        <v>2110101</v>
      </c>
      <c r="B701" s="170" t="s">
        <v>212</v>
      </c>
      <c r="C701" s="174"/>
      <c r="D701" s="174"/>
      <c r="E701" s="173">
        <f t="shared" si="10"/>
        <v>0</v>
      </c>
      <c r="F701" s="162"/>
      <c r="G701" s="162"/>
      <c r="H701" s="162"/>
      <c r="I701" s="162"/>
      <c r="J701" s="162"/>
      <c r="K701" s="162"/>
      <c r="L701" s="162"/>
      <c r="M701" s="162"/>
      <c r="N701" s="162"/>
      <c r="O701" s="162"/>
    </row>
    <row r="702" spans="1:15" ht="15.75" customHeight="1">
      <c r="A702" s="169">
        <v>2110102</v>
      </c>
      <c r="B702" s="170" t="s">
        <v>213</v>
      </c>
      <c r="C702" s="174"/>
      <c r="D702" s="175"/>
      <c r="E702" s="173">
        <f t="shared" si="10"/>
        <v>0</v>
      </c>
      <c r="F702" s="162"/>
      <c r="G702" s="162"/>
      <c r="H702" s="162"/>
      <c r="I702" s="162"/>
      <c r="J702" s="162"/>
      <c r="K702" s="162"/>
      <c r="L702" s="162"/>
      <c r="M702" s="162"/>
      <c r="N702" s="162"/>
      <c r="O702" s="162"/>
    </row>
    <row r="703" spans="1:15" ht="15.75" customHeight="1">
      <c r="A703" s="169">
        <v>2110103</v>
      </c>
      <c r="B703" s="170" t="s">
        <v>214</v>
      </c>
      <c r="C703" s="174"/>
      <c r="D703" s="175"/>
      <c r="E703" s="173">
        <f t="shared" si="10"/>
        <v>0</v>
      </c>
      <c r="F703" s="162"/>
      <c r="G703" s="162"/>
      <c r="H703" s="162"/>
      <c r="I703" s="162"/>
      <c r="J703" s="162"/>
      <c r="K703" s="162"/>
      <c r="L703" s="162"/>
      <c r="M703" s="162"/>
      <c r="N703" s="162"/>
      <c r="O703" s="162"/>
    </row>
    <row r="704" spans="1:15" ht="15.75" customHeight="1">
      <c r="A704" s="169">
        <v>2110104</v>
      </c>
      <c r="B704" s="170" t="s">
        <v>709</v>
      </c>
      <c r="C704" s="174"/>
      <c r="D704" s="175"/>
      <c r="E704" s="173">
        <f t="shared" si="10"/>
        <v>0</v>
      </c>
      <c r="F704" s="162"/>
      <c r="G704" s="162"/>
      <c r="H704" s="162"/>
      <c r="I704" s="162"/>
      <c r="J704" s="162"/>
      <c r="K704" s="162"/>
      <c r="L704" s="162"/>
      <c r="M704" s="162"/>
      <c r="N704" s="162"/>
      <c r="O704" s="162"/>
    </row>
    <row r="705" spans="1:15" ht="15.75" customHeight="1">
      <c r="A705" s="169">
        <v>2110105</v>
      </c>
      <c r="B705" s="170" t="s">
        <v>710</v>
      </c>
      <c r="C705" s="174"/>
      <c r="D705" s="175"/>
      <c r="E705" s="173">
        <f t="shared" si="10"/>
        <v>0</v>
      </c>
      <c r="F705" s="162"/>
      <c r="G705" s="162"/>
      <c r="H705" s="162"/>
      <c r="I705" s="162"/>
      <c r="J705" s="162"/>
      <c r="K705" s="162"/>
      <c r="L705" s="162"/>
      <c r="M705" s="162"/>
      <c r="N705" s="162"/>
      <c r="O705" s="162"/>
    </row>
    <row r="706" spans="1:15" ht="15.75" customHeight="1">
      <c r="A706" s="169">
        <v>2110106</v>
      </c>
      <c r="B706" s="170" t="s">
        <v>711</v>
      </c>
      <c r="C706" s="174"/>
      <c r="D706" s="175"/>
      <c r="E706" s="173">
        <f t="shared" si="10"/>
        <v>0</v>
      </c>
      <c r="F706" s="162"/>
      <c r="G706" s="162"/>
      <c r="H706" s="162"/>
      <c r="I706" s="162"/>
      <c r="J706" s="162"/>
      <c r="K706" s="162"/>
      <c r="L706" s="162"/>
      <c r="M706" s="162"/>
      <c r="N706" s="162"/>
      <c r="O706" s="162"/>
    </row>
    <row r="707" spans="1:15" ht="15.75" customHeight="1">
      <c r="A707" s="169">
        <v>2110107</v>
      </c>
      <c r="B707" s="170" t="s">
        <v>712</v>
      </c>
      <c r="C707" s="174"/>
      <c r="D707" s="175"/>
      <c r="E707" s="173">
        <f t="shared" si="10"/>
        <v>0</v>
      </c>
      <c r="F707" s="162"/>
      <c r="G707" s="162"/>
      <c r="H707" s="162"/>
      <c r="I707" s="162"/>
      <c r="J707" s="162"/>
      <c r="K707" s="162"/>
      <c r="L707" s="162"/>
      <c r="M707" s="162"/>
      <c r="N707" s="162"/>
      <c r="O707" s="162"/>
    </row>
    <row r="708" spans="1:15" ht="15.75" customHeight="1">
      <c r="A708" s="169">
        <v>2110108</v>
      </c>
      <c r="B708" s="170" t="s">
        <v>713</v>
      </c>
      <c r="C708" s="174"/>
      <c r="D708" s="175"/>
      <c r="E708" s="173">
        <f t="shared" si="10"/>
        <v>0</v>
      </c>
      <c r="F708" s="162"/>
      <c r="G708" s="162"/>
      <c r="H708" s="162"/>
      <c r="I708" s="162"/>
      <c r="J708" s="162"/>
      <c r="K708" s="162"/>
      <c r="L708" s="162"/>
      <c r="M708" s="162"/>
      <c r="N708" s="162"/>
      <c r="O708" s="162"/>
    </row>
    <row r="709" spans="1:15" ht="15.75" customHeight="1">
      <c r="A709" s="169">
        <v>2110199</v>
      </c>
      <c r="B709" s="170" t="s">
        <v>714</v>
      </c>
      <c r="C709" s="174">
        <v>52</v>
      </c>
      <c r="D709" s="175">
        <v>1</v>
      </c>
      <c r="E709" s="173">
        <f aca="true" t="shared" si="11" ref="E709:E772">_xlfn.IFERROR(D709/C709,0)</f>
        <v>0.019230769230769232</v>
      </c>
      <c r="F709" s="162"/>
      <c r="G709" s="162"/>
      <c r="H709" s="162"/>
      <c r="I709" s="162"/>
      <c r="J709" s="162"/>
      <c r="K709" s="162"/>
      <c r="L709" s="162"/>
      <c r="M709" s="162"/>
      <c r="N709" s="162"/>
      <c r="O709" s="162"/>
    </row>
    <row r="710" spans="1:15" ht="15.75" customHeight="1">
      <c r="A710" s="169">
        <v>21102</v>
      </c>
      <c r="B710" s="170" t="s">
        <v>715</v>
      </c>
      <c r="C710" s="171">
        <f>SUM(C711,C712,C713)</f>
        <v>0</v>
      </c>
      <c r="D710" s="171">
        <f>SUM(D711,D712,D713)</f>
        <v>0</v>
      </c>
      <c r="E710" s="173">
        <f t="shared" si="11"/>
        <v>0</v>
      </c>
      <c r="F710" s="162"/>
      <c r="G710" s="162"/>
      <c r="H710" s="162"/>
      <c r="I710" s="162"/>
      <c r="J710" s="162"/>
      <c r="K710" s="162"/>
      <c r="L710" s="162"/>
      <c r="M710" s="162"/>
      <c r="N710" s="162"/>
      <c r="O710" s="162"/>
    </row>
    <row r="711" spans="1:15" ht="15.75" customHeight="1">
      <c r="A711" s="169">
        <v>2110203</v>
      </c>
      <c r="B711" s="170" t="s">
        <v>716</v>
      </c>
      <c r="C711" s="174"/>
      <c r="D711" s="174"/>
      <c r="E711" s="173">
        <f t="shared" si="11"/>
        <v>0</v>
      </c>
      <c r="F711" s="162"/>
      <c r="G711" s="162"/>
      <c r="H711" s="162"/>
      <c r="I711" s="162"/>
      <c r="J711" s="162"/>
      <c r="K711" s="162"/>
      <c r="L711" s="162"/>
      <c r="M711" s="162"/>
      <c r="N711" s="162"/>
      <c r="O711" s="162"/>
    </row>
    <row r="712" spans="1:15" ht="15.75" customHeight="1">
      <c r="A712" s="169">
        <v>2110204</v>
      </c>
      <c r="B712" s="170" t="s">
        <v>717</v>
      </c>
      <c r="C712" s="174"/>
      <c r="D712" s="174"/>
      <c r="E712" s="173">
        <f t="shared" si="11"/>
        <v>0</v>
      </c>
      <c r="F712" s="162"/>
      <c r="G712" s="162"/>
      <c r="H712" s="162"/>
      <c r="I712" s="162"/>
      <c r="J712" s="162"/>
      <c r="K712" s="162"/>
      <c r="L712" s="162"/>
      <c r="M712" s="162"/>
      <c r="N712" s="162"/>
      <c r="O712" s="162"/>
    </row>
    <row r="713" spans="1:15" ht="15.75" customHeight="1">
      <c r="A713" s="169">
        <v>2110299</v>
      </c>
      <c r="B713" s="170" t="s">
        <v>718</v>
      </c>
      <c r="C713" s="174"/>
      <c r="D713" s="174"/>
      <c r="E713" s="173">
        <f t="shared" si="11"/>
        <v>0</v>
      </c>
      <c r="F713" s="162"/>
      <c r="G713" s="162"/>
      <c r="H713" s="162"/>
      <c r="I713" s="162"/>
      <c r="J713" s="162"/>
      <c r="K713" s="162"/>
      <c r="L713" s="162"/>
      <c r="M713" s="162"/>
      <c r="N713" s="162"/>
      <c r="O713" s="162"/>
    </row>
    <row r="714" spans="1:15" ht="15.75" customHeight="1">
      <c r="A714" s="169">
        <v>21103</v>
      </c>
      <c r="B714" s="170" t="s">
        <v>719</v>
      </c>
      <c r="C714" s="171">
        <f>SUM(C715,C716,C717,C718,C719,C720,C721,C722)</f>
        <v>938</v>
      </c>
      <c r="D714" s="171">
        <f>SUM(D715,D716,D717,D718,D719,D720,D721,D722)</f>
        <v>830</v>
      </c>
      <c r="E714" s="173">
        <f t="shared" si="11"/>
        <v>0.8848614072494669</v>
      </c>
      <c r="F714" s="162"/>
      <c r="G714" s="162"/>
      <c r="H714" s="162"/>
      <c r="I714" s="162"/>
      <c r="J714" s="162"/>
      <c r="K714" s="162"/>
      <c r="L714" s="162"/>
      <c r="M714" s="162"/>
      <c r="N714" s="162"/>
      <c r="O714" s="162"/>
    </row>
    <row r="715" spans="1:15" ht="15.75" customHeight="1">
      <c r="A715" s="169">
        <v>2110301</v>
      </c>
      <c r="B715" s="170" t="s">
        <v>720</v>
      </c>
      <c r="C715" s="174"/>
      <c r="D715" s="174"/>
      <c r="E715" s="173">
        <f t="shared" si="11"/>
        <v>0</v>
      </c>
      <c r="F715" s="162"/>
      <c r="G715" s="162"/>
      <c r="H715" s="162"/>
      <c r="I715" s="162"/>
      <c r="J715" s="162"/>
      <c r="K715" s="162"/>
      <c r="L715" s="162"/>
      <c r="M715" s="162"/>
      <c r="N715" s="162"/>
      <c r="O715" s="162"/>
    </row>
    <row r="716" spans="1:15" ht="15.75" customHeight="1">
      <c r="A716" s="169">
        <v>2110302</v>
      </c>
      <c r="B716" s="170" t="s">
        <v>721</v>
      </c>
      <c r="C716" s="174">
        <v>558</v>
      </c>
      <c r="D716" s="175">
        <v>830</v>
      </c>
      <c r="E716" s="173">
        <f t="shared" si="11"/>
        <v>1.4874551971326164</v>
      </c>
      <c r="F716" s="162"/>
      <c r="G716" s="162"/>
      <c r="H716" s="162"/>
      <c r="I716" s="162"/>
      <c r="J716" s="162"/>
      <c r="K716" s="162"/>
      <c r="L716" s="162"/>
      <c r="M716" s="162"/>
      <c r="N716" s="162"/>
      <c r="O716" s="162"/>
    </row>
    <row r="717" spans="1:15" ht="15.75" customHeight="1">
      <c r="A717" s="169">
        <v>2110303</v>
      </c>
      <c r="B717" s="170" t="s">
        <v>722</v>
      </c>
      <c r="C717" s="174"/>
      <c r="D717" s="175"/>
      <c r="E717" s="173">
        <f t="shared" si="11"/>
        <v>0</v>
      </c>
      <c r="F717" s="162"/>
      <c r="G717" s="162"/>
      <c r="H717" s="162"/>
      <c r="I717" s="162"/>
      <c r="J717" s="162"/>
      <c r="K717" s="162"/>
      <c r="L717" s="162"/>
      <c r="M717" s="162"/>
      <c r="N717" s="162"/>
      <c r="O717" s="162"/>
    </row>
    <row r="718" spans="1:15" ht="15.75" customHeight="1">
      <c r="A718" s="169">
        <v>2110304</v>
      </c>
      <c r="B718" s="170" t="s">
        <v>723</v>
      </c>
      <c r="C718" s="174"/>
      <c r="D718" s="175"/>
      <c r="E718" s="173">
        <f t="shared" si="11"/>
        <v>0</v>
      </c>
      <c r="F718" s="162"/>
      <c r="G718" s="162"/>
      <c r="H718" s="162"/>
      <c r="I718" s="162"/>
      <c r="J718" s="162"/>
      <c r="K718" s="162"/>
      <c r="L718" s="162"/>
      <c r="M718" s="162"/>
      <c r="N718" s="162"/>
      <c r="O718" s="162"/>
    </row>
    <row r="719" spans="1:15" ht="15.75" customHeight="1">
      <c r="A719" s="169">
        <v>2110305</v>
      </c>
      <c r="B719" s="170" t="s">
        <v>724</v>
      </c>
      <c r="C719" s="174"/>
      <c r="D719" s="175"/>
      <c r="E719" s="173">
        <f t="shared" si="11"/>
        <v>0</v>
      </c>
      <c r="F719" s="162"/>
      <c r="G719" s="162"/>
      <c r="H719" s="162"/>
      <c r="I719" s="162"/>
      <c r="J719" s="162"/>
      <c r="K719" s="162"/>
      <c r="L719" s="162"/>
      <c r="M719" s="162"/>
      <c r="N719" s="162"/>
      <c r="O719" s="162"/>
    </row>
    <row r="720" spans="1:15" ht="15.75" customHeight="1">
      <c r="A720" s="169">
        <v>2110306</v>
      </c>
      <c r="B720" s="170" t="s">
        <v>725</v>
      </c>
      <c r="C720" s="174"/>
      <c r="D720" s="175"/>
      <c r="E720" s="173">
        <f t="shared" si="11"/>
        <v>0</v>
      </c>
      <c r="F720" s="162"/>
      <c r="G720" s="162"/>
      <c r="H720" s="162"/>
      <c r="I720" s="162"/>
      <c r="J720" s="162"/>
      <c r="K720" s="162"/>
      <c r="L720" s="162"/>
      <c r="M720" s="162"/>
      <c r="N720" s="162"/>
      <c r="O720" s="162"/>
    </row>
    <row r="721" spans="1:15" ht="15.75" customHeight="1">
      <c r="A721" s="169">
        <v>2110307</v>
      </c>
      <c r="B721" s="170" t="s">
        <v>726</v>
      </c>
      <c r="C721" s="174"/>
      <c r="D721" s="175"/>
      <c r="E721" s="173">
        <f t="shared" si="11"/>
        <v>0</v>
      </c>
      <c r="F721" s="162"/>
      <c r="G721" s="162"/>
      <c r="H721" s="162"/>
      <c r="I721" s="162"/>
      <c r="J721" s="162"/>
      <c r="K721" s="162"/>
      <c r="L721" s="162"/>
      <c r="M721" s="162"/>
      <c r="N721" s="162"/>
      <c r="O721" s="162"/>
    </row>
    <row r="722" spans="1:15" ht="15.75" customHeight="1">
      <c r="A722" s="169">
        <v>2110399</v>
      </c>
      <c r="B722" s="170" t="s">
        <v>727</v>
      </c>
      <c r="C722" s="174">
        <v>380</v>
      </c>
      <c r="D722" s="175"/>
      <c r="E722" s="173">
        <f t="shared" si="11"/>
        <v>0</v>
      </c>
      <c r="F722" s="162"/>
      <c r="G722" s="162"/>
      <c r="H722" s="162"/>
      <c r="I722" s="162"/>
      <c r="J722" s="162"/>
      <c r="K722" s="162"/>
      <c r="L722" s="162"/>
      <c r="M722" s="162"/>
      <c r="N722" s="162"/>
      <c r="O722" s="162"/>
    </row>
    <row r="723" spans="1:15" ht="15.75" customHeight="1">
      <c r="A723" s="169">
        <v>21104</v>
      </c>
      <c r="B723" s="170" t="s">
        <v>728</v>
      </c>
      <c r="C723" s="171">
        <f>SUM(C724,C725,C726,C727,C728,C729)</f>
        <v>2454</v>
      </c>
      <c r="D723" s="171">
        <f>SUM(D724,D725,D726,D727,D728,D729)</f>
        <v>0</v>
      </c>
      <c r="E723" s="173">
        <f t="shared" si="11"/>
        <v>0</v>
      </c>
      <c r="F723" s="162"/>
      <c r="G723" s="162"/>
      <c r="H723" s="162"/>
      <c r="I723" s="162"/>
      <c r="J723" s="162"/>
      <c r="K723" s="162"/>
      <c r="L723" s="162"/>
      <c r="M723" s="162"/>
      <c r="N723" s="162"/>
      <c r="O723" s="162"/>
    </row>
    <row r="724" spans="1:15" ht="15.75" customHeight="1">
      <c r="A724" s="169">
        <v>2110401</v>
      </c>
      <c r="B724" s="170" t="s">
        <v>729</v>
      </c>
      <c r="C724" s="174"/>
      <c r="D724" s="174"/>
      <c r="E724" s="173">
        <f t="shared" si="11"/>
        <v>0</v>
      </c>
      <c r="F724" s="162"/>
      <c r="G724" s="162"/>
      <c r="H724" s="162"/>
      <c r="I724" s="162"/>
      <c r="J724" s="162"/>
      <c r="K724" s="162"/>
      <c r="L724" s="162"/>
      <c r="M724" s="162"/>
      <c r="N724" s="162"/>
      <c r="O724" s="162"/>
    </row>
    <row r="725" spans="1:15" ht="15.75" customHeight="1">
      <c r="A725" s="169">
        <v>2110402</v>
      </c>
      <c r="B725" s="170" t="s">
        <v>730</v>
      </c>
      <c r="C725" s="174">
        <v>2194</v>
      </c>
      <c r="D725" s="175"/>
      <c r="E725" s="173">
        <f t="shared" si="11"/>
        <v>0</v>
      </c>
      <c r="F725" s="162"/>
      <c r="G725" s="162"/>
      <c r="H725" s="162"/>
      <c r="I725" s="162"/>
      <c r="J725" s="162"/>
      <c r="K725" s="162"/>
      <c r="L725" s="162"/>
      <c r="M725" s="162"/>
      <c r="N725" s="162"/>
      <c r="O725" s="162"/>
    </row>
    <row r="726" spans="1:15" ht="15.75" customHeight="1">
      <c r="A726" s="169">
        <v>2110404</v>
      </c>
      <c r="B726" s="170" t="s">
        <v>731</v>
      </c>
      <c r="C726" s="174"/>
      <c r="D726" s="175"/>
      <c r="E726" s="173">
        <f t="shared" si="11"/>
        <v>0</v>
      </c>
      <c r="F726" s="162"/>
      <c r="G726" s="162"/>
      <c r="H726" s="162"/>
      <c r="I726" s="162"/>
      <c r="J726" s="162"/>
      <c r="K726" s="162"/>
      <c r="L726" s="162"/>
      <c r="M726" s="162"/>
      <c r="N726" s="162"/>
      <c r="O726" s="162"/>
    </row>
    <row r="727" spans="1:15" ht="15.75" customHeight="1">
      <c r="A727" s="169">
        <v>2110405</v>
      </c>
      <c r="B727" s="170" t="s">
        <v>732</v>
      </c>
      <c r="C727" s="174"/>
      <c r="D727" s="175"/>
      <c r="E727" s="173">
        <f t="shared" si="11"/>
        <v>0</v>
      </c>
      <c r="F727" s="162"/>
      <c r="G727" s="162"/>
      <c r="H727" s="162"/>
      <c r="I727" s="162"/>
      <c r="J727" s="162"/>
      <c r="K727" s="162"/>
      <c r="L727" s="162"/>
      <c r="M727" s="162"/>
      <c r="N727" s="162"/>
      <c r="O727" s="162"/>
    </row>
    <row r="728" spans="1:15" ht="15.75" customHeight="1">
      <c r="A728" s="169">
        <v>2110406</v>
      </c>
      <c r="B728" s="170" t="s">
        <v>733</v>
      </c>
      <c r="C728" s="174"/>
      <c r="D728" s="175"/>
      <c r="E728" s="173">
        <f t="shared" si="11"/>
        <v>0</v>
      </c>
      <c r="F728" s="162"/>
      <c r="G728" s="162"/>
      <c r="H728" s="162"/>
      <c r="I728" s="162"/>
      <c r="J728" s="162"/>
      <c r="K728" s="162"/>
      <c r="L728" s="162"/>
      <c r="M728" s="162"/>
      <c r="N728" s="162"/>
      <c r="O728" s="162"/>
    </row>
    <row r="729" spans="1:15" ht="15.75" customHeight="1">
      <c r="A729" s="169">
        <v>2110499</v>
      </c>
      <c r="B729" s="170" t="s">
        <v>734</v>
      </c>
      <c r="C729" s="174">
        <v>260</v>
      </c>
      <c r="D729" s="175"/>
      <c r="E729" s="173">
        <f t="shared" si="11"/>
        <v>0</v>
      </c>
      <c r="F729" s="162"/>
      <c r="G729" s="162"/>
      <c r="H729" s="162"/>
      <c r="I729" s="162"/>
      <c r="J729" s="162"/>
      <c r="K729" s="162"/>
      <c r="L729" s="162"/>
      <c r="M729" s="162"/>
      <c r="N729" s="162"/>
      <c r="O729" s="162"/>
    </row>
    <row r="730" spans="1:15" ht="15.75" customHeight="1">
      <c r="A730" s="169">
        <v>21105</v>
      </c>
      <c r="B730" s="170" t="s">
        <v>735</v>
      </c>
      <c r="C730" s="171">
        <f>SUM(C731,C732,C733,C734,C735,C736)</f>
        <v>0</v>
      </c>
      <c r="D730" s="171">
        <f>SUM(D731,D732,D733,D734,D735,D736)</f>
        <v>0</v>
      </c>
      <c r="E730" s="173">
        <f t="shared" si="11"/>
        <v>0</v>
      </c>
      <c r="F730" s="162"/>
      <c r="G730" s="162"/>
      <c r="H730" s="162"/>
      <c r="I730" s="162"/>
      <c r="J730" s="162"/>
      <c r="K730" s="162"/>
      <c r="L730" s="162"/>
      <c r="M730" s="162"/>
      <c r="N730" s="162"/>
      <c r="O730" s="162"/>
    </row>
    <row r="731" spans="1:15" ht="15.75" customHeight="1">
      <c r="A731" s="169">
        <v>2110501</v>
      </c>
      <c r="B731" s="170" t="s">
        <v>736</v>
      </c>
      <c r="C731" s="174"/>
      <c r="D731" s="174"/>
      <c r="E731" s="173">
        <f t="shared" si="11"/>
        <v>0</v>
      </c>
      <c r="F731" s="162"/>
      <c r="G731" s="162"/>
      <c r="H731" s="162"/>
      <c r="I731" s="162"/>
      <c r="J731" s="162"/>
      <c r="K731" s="162"/>
      <c r="L731" s="162"/>
      <c r="M731" s="162"/>
      <c r="N731" s="162"/>
      <c r="O731" s="162"/>
    </row>
    <row r="732" spans="1:15" ht="15.75" customHeight="1">
      <c r="A732" s="169">
        <v>2110502</v>
      </c>
      <c r="B732" s="170" t="s">
        <v>737</v>
      </c>
      <c r="C732" s="174"/>
      <c r="D732" s="175"/>
      <c r="E732" s="173">
        <f t="shared" si="11"/>
        <v>0</v>
      </c>
      <c r="F732" s="162"/>
      <c r="G732" s="162"/>
      <c r="H732" s="162"/>
      <c r="I732" s="162"/>
      <c r="J732" s="162"/>
      <c r="K732" s="162"/>
      <c r="L732" s="162"/>
      <c r="M732" s="162"/>
      <c r="N732" s="162"/>
      <c r="O732" s="162"/>
    </row>
    <row r="733" spans="1:15" ht="15.75" customHeight="1">
      <c r="A733" s="169">
        <v>2110503</v>
      </c>
      <c r="B733" s="170" t="s">
        <v>738</v>
      </c>
      <c r="C733" s="174"/>
      <c r="D733" s="175"/>
      <c r="E733" s="173">
        <f t="shared" si="11"/>
        <v>0</v>
      </c>
      <c r="F733" s="162"/>
      <c r="G733" s="162"/>
      <c r="H733" s="162"/>
      <c r="I733" s="162"/>
      <c r="J733" s="162"/>
      <c r="K733" s="162"/>
      <c r="L733" s="162"/>
      <c r="M733" s="162"/>
      <c r="N733" s="162"/>
      <c r="O733" s="162"/>
    </row>
    <row r="734" spans="1:15" ht="15.75" customHeight="1">
      <c r="A734" s="169">
        <v>2110506</v>
      </c>
      <c r="B734" s="170" t="s">
        <v>739</v>
      </c>
      <c r="C734" s="174"/>
      <c r="D734" s="175"/>
      <c r="E734" s="173">
        <f t="shared" si="11"/>
        <v>0</v>
      </c>
      <c r="F734" s="162"/>
      <c r="G734" s="162"/>
      <c r="H734" s="162"/>
      <c r="I734" s="162"/>
      <c r="J734" s="162"/>
      <c r="K734" s="162"/>
      <c r="L734" s="162"/>
      <c r="M734" s="162"/>
      <c r="N734" s="162"/>
      <c r="O734" s="162"/>
    </row>
    <row r="735" spans="1:15" ht="15.75" customHeight="1">
      <c r="A735" s="169">
        <v>2110507</v>
      </c>
      <c r="B735" s="170" t="s">
        <v>740</v>
      </c>
      <c r="C735" s="174"/>
      <c r="D735" s="175"/>
      <c r="E735" s="173">
        <f t="shared" si="11"/>
        <v>0</v>
      </c>
      <c r="F735" s="162"/>
      <c r="G735" s="162"/>
      <c r="H735" s="162"/>
      <c r="I735" s="162"/>
      <c r="J735" s="162"/>
      <c r="K735" s="162"/>
      <c r="L735" s="162"/>
      <c r="M735" s="162"/>
      <c r="N735" s="162"/>
      <c r="O735" s="162"/>
    </row>
    <row r="736" spans="1:15" ht="15.75" customHeight="1">
      <c r="A736" s="169">
        <v>2110599</v>
      </c>
      <c r="B736" s="170" t="s">
        <v>741</v>
      </c>
      <c r="C736" s="174"/>
      <c r="D736" s="175"/>
      <c r="E736" s="173">
        <f t="shared" si="11"/>
        <v>0</v>
      </c>
      <c r="F736" s="162"/>
      <c r="G736" s="162"/>
      <c r="H736" s="162"/>
      <c r="I736" s="162"/>
      <c r="J736" s="162"/>
      <c r="K736" s="162"/>
      <c r="L736" s="162"/>
      <c r="M736" s="162"/>
      <c r="N736" s="162"/>
      <c r="O736" s="162"/>
    </row>
    <row r="737" spans="1:15" ht="15.75" customHeight="1">
      <c r="A737" s="169">
        <v>21106</v>
      </c>
      <c r="B737" s="170" t="s">
        <v>742</v>
      </c>
      <c r="C737" s="171">
        <f>SUM(C738,C739,C740,C741,C742)</f>
        <v>7306</v>
      </c>
      <c r="D737" s="171">
        <f>SUM(D738,D739,D740,D741,D742)</f>
        <v>7058</v>
      </c>
      <c r="E737" s="173">
        <f t="shared" si="11"/>
        <v>0.9660552970161511</v>
      </c>
      <c r="F737" s="162"/>
      <c r="G737" s="162"/>
      <c r="H737" s="162"/>
      <c r="I737" s="162"/>
      <c r="J737" s="162"/>
      <c r="K737" s="162"/>
      <c r="L737" s="162"/>
      <c r="M737" s="162"/>
      <c r="N737" s="162"/>
      <c r="O737" s="162"/>
    </row>
    <row r="738" spans="1:15" ht="15.75" customHeight="1">
      <c r="A738" s="169">
        <v>2110602</v>
      </c>
      <c r="B738" s="170" t="s">
        <v>743</v>
      </c>
      <c r="C738" s="174"/>
      <c r="D738" s="174"/>
      <c r="E738" s="173">
        <f t="shared" si="11"/>
        <v>0</v>
      </c>
      <c r="F738" s="162"/>
      <c r="G738" s="162"/>
      <c r="H738" s="162"/>
      <c r="I738" s="162"/>
      <c r="J738" s="162"/>
      <c r="K738" s="162"/>
      <c r="L738" s="162"/>
      <c r="M738" s="162"/>
      <c r="N738" s="162"/>
      <c r="O738" s="162"/>
    </row>
    <row r="739" spans="1:15" ht="15.75" customHeight="1">
      <c r="A739" s="169">
        <v>2110603</v>
      </c>
      <c r="B739" s="170" t="s">
        <v>744</v>
      </c>
      <c r="C739" s="174"/>
      <c r="D739" s="175"/>
      <c r="E739" s="173">
        <f t="shared" si="11"/>
        <v>0</v>
      </c>
      <c r="F739" s="162"/>
      <c r="G739" s="162"/>
      <c r="H739" s="162"/>
      <c r="I739" s="162"/>
      <c r="J739" s="162"/>
      <c r="K739" s="162"/>
      <c r="L739" s="162"/>
      <c r="M739" s="162"/>
      <c r="N739" s="162"/>
      <c r="O739" s="162"/>
    </row>
    <row r="740" spans="1:15" ht="15.75" customHeight="1">
      <c r="A740" s="169">
        <v>2110604</v>
      </c>
      <c r="B740" s="170" t="s">
        <v>745</v>
      </c>
      <c r="C740" s="174">
        <v>7306</v>
      </c>
      <c r="D740" s="175">
        <v>7058</v>
      </c>
      <c r="E740" s="173">
        <f t="shared" si="11"/>
        <v>0.9660552970161511</v>
      </c>
      <c r="F740" s="162"/>
      <c r="G740" s="162"/>
      <c r="H740" s="162"/>
      <c r="I740" s="162"/>
      <c r="J740" s="162"/>
      <c r="K740" s="162"/>
      <c r="L740" s="162"/>
      <c r="M740" s="162"/>
      <c r="N740" s="162"/>
      <c r="O740" s="162"/>
    </row>
    <row r="741" spans="1:15" ht="15.75" customHeight="1">
      <c r="A741" s="169">
        <v>2110605</v>
      </c>
      <c r="B741" s="170" t="s">
        <v>746</v>
      </c>
      <c r="C741" s="174"/>
      <c r="D741" s="175"/>
      <c r="E741" s="173">
        <f t="shared" si="11"/>
        <v>0</v>
      </c>
      <c r="F741" s="162"/>
      <c r="G741" s="162"/>
      <c r="H741" s="162"/>
      <c r="I741" s="162"/>
      <c r="J741" s="162"/>
      <c r="K741" s="162"/>
      <c r="L741" s="162"/>
      <c r="M741" s="162"/>
      <c r="N741" s="162"/>
      <c r="O741" s="162"/>
    </row>
    <row r="742" spans="1:15" ht="15.75" customHeight="1">
      <c r="A742" s="169">
        <v>2110699</v>
      </c>
      <c r="B742" s="170" t="s">
        <v>747</v>
      </c>
      <c r="C742" s="174"/>
      <c r="D742" s="175"/>
      <c r="E742" s="173">
        <f t="shared" si="11"/>
        <v>0</v>
      </c>
      <c r="F742" s="162"/>
      <c r="G742" s="162"/>
      <c r="H742" s="162"/>
      <c r="I742" s="162"/>
      <c r="J742" s="162"/>
      <c r="K742" s="162"/>
      <c r="L742" s="162"/>
      <c r="M742" s="162"/>
      <c r="N742" s="162"/>
      <c r="O742" s="162"/>
    </row>
    <row r="743" spans="1:15" ht="15.75" customHeight="1">
      <c r="A743" s="169">
        <v>21107</v>
      </c>
      <c r="B743" s="170" t="s">
        <v>748</v>
      </c>
      <c r="C743" s="171">
        <f>SUM(C744,C745)</f>
        <v>0</v>
      </c>
      <c r="D743" s="171">
        <f>SUM(D744,D745)</f>
        <v>0</v>
      </c>
      <c r="E743" s="173">
        <f t="shared" si="11"/>
        <v>0</v>
      </c>
      <c r="F743" s="162"/>
      <c r="G743" s="162"/>
      <c r="H743" s="162"/>
      <c r="I743" s="162"/>
      <c r="J743" s="162"/>
      <c r="K743" s="162"/>
      <c r="L743" s="162"/>
      <c r="M743" s="162"/>
      <c r="N743" s="162"/>
      <c r="O743" s="162"/>
    </row>
    <row r="744" spans="1:15" ht="15.75" customHeight="1">
      <c r="A744" s="169">
        <v>2110704</v>
      </c>
      <c r="B744" s="170" t="s">
        <v>749</v>
      </c>
      <c r="C744" s="174"/>
      <c r="D744" s="174"/>
      <c r="E744" s="173">
        <f t="shared" si="11"/>
        <v>0</v>
      </c>
      <c r="F744" s="162"/>
      <c r="G744" s="162"/>
      <c r="H744" s="162"/>
      <c r="I744" s="162"/>
      <c r="J744" s="162"/>
      <c r="K744" s="162"/>
      <c r="L744" s="162"/>
      <c r="M744" s="162"/>
      <c r="N744" s="162"/>
      <c r="O744" s="162"/>
    </row>
    <row r="745" spans="1:15" ht="15.75" customHeight="1">
      <c r="A745" s="169">
        <v>2110799</v>
      </c>
      <c r="B745" s="170" t="s">
        <v>750</v>
      </c>
      <c r="C745" s="174"/>
      <c r="D745" s="174"/>
      <c r="E745" s="173">
        <f t="shared" si="11"/>
        <v>0</v>
      </c>
      <c r="F745" s="162"/>
      <c r="G745" s="162"/>
      <c r="H745" s="162"/>
      <c r="I745" s="162"/>
      <c r="J745" s="162"/>
      <c r="K745" s="162"/>
      <c r="L745" s="162"/>
      <c r="M745" s="162"/>
      <c r="N745" s="162"/>
      <c r="O745" s="162"/>
    </row>
    <row r="746" spans="1:15" ht="15.75" customHeight="1">
      <c r="A746" s="169">
        <v>21108</v>
      </c>
      <c r="B746" s="170" t="s">
        <v>751</v>
      </c>
      <c r="C746" s="171">
        <f>SUM(C747,C748)</f>
        <v>0</v>
      </c>
      <c r="D746" s="171">
        <f>SUM(D747,D748)</f>
        <v>0</v>
      </c>
      <c r="E746" s="173">
        <f t="shared" si="11"/>
        <v>0</v>
      </c>
      <c r="F746" s="162"/>
      <c r="G746" s="162"/>
      <c r="H746" s="162"/>
      <c r="I746" s="162"/>
      <c r="J746" s="162"/>
      <c r="K746" s="162"/>
      <c r="L746" s="162"/>
      <c r="M746" s="162"/>
      <c r="N746" s="162"/>
      <c r="O746" s="162"/>
    </row>
    <row r="747" spans="1:15" ht="15.75" customHeight="1">
      <c r="A747" s="169">
        <v>2110804</v>
      </c>
      <c r="B747" s="170" t="s">
        <v>752</v>
      </c>
      <c r="C747" s="174"/>
      <c r="D747" s="174"/>
      <c r="E747" s="173">
        <f t="shared" si="11"/>
        <v>0</v>
      </c>
      <c r="F747" s="162"/>
      <c r="G747" s="162"/>
      <c r="H747" s="162"/>
      <c r="I747" s="162"/>
      <c r="J747" s="162"/>
      <c r="K747" s="162"/>
      <c r="L747" s="162"/>
      <c r="M747" s="162"/>
      <c r="N747" s="162"/>
      <c r="O747" s="162"/>
    </row>
    <row r="748" spans="1:15" ht="15.75" customHeight="1">
      <c r="A748" s="169">
        <v>2110899</v>
      </c>
      <c r="B748" s="170" t="s">
        <v>753</v>
      </c>
      <c r="C748" s="174"/>
      <c r="D748" s="175"/>
      <c r="E748" s="173">
        <f t="shared" si="11"/>
        <v>0</v>
      </c>
      <c r="F748" s="162"/>
      <c r="G748" s="162"/>
      <c r="H748" s="162"/>
      <c r="I748" s="162"/>
      <c r="J748" s="162"/>
      <c r="K748" s="162"/>
      <c r="L748" s="162"/>
      <c r="M748" s="162"/>
      <c r="N748" s="162"/>
      <c r="O748" s="162"/>
    </row>
    <row r="749" spans="1:15" ht="15.75" customHeight="1">
      <c r="A749" s="169">
        <v>21109</v>
      </c>
      <c r="B749" s="170" t="s">
        <v>754</v>
      </c>
      <c r="C749" s="174"/>
      <c r="D749" s="175"/>
      <c r="E749" s="173">
        <f t="shared" si="11"/>
        <v>0</v>
      </c>
      <c r="F749" s="162"/>
      <c r="G749" s="162"/>
      <c r="H749" s="162"/>
      <c r="I749" s="162"/>
      <c r="J749" s="162"/>
      <c r="K749" s="162"/>
      <c r="L749" s="162"/>
      <c r="M749" s="162"/>
      <c r="N749" s="162"/>
      <c r="O749" s="162"/>
    </row>
    <row r="750" spans="1:15" ht="15.75" customHeight="1">
      <c r="A750" s="169">
        <v>21110</v>
      </c>
      <c r="B750" s="170" t="s">
        <v>755</v>
      </c>
      <c r="C750" s="174"/>
      <c r="D750" s="175"/>
      <c r="E750" s="173">
        <f t="shared" si="11"/>
        <v>0</v>
      </c>
      <c r="F750" s="162"/>
      <c r="G750" s="162"/>
      <c r="H750" s="162"/>
      <c r="I750" s="162"/>
      <c r="J750" s="162"/>
      <c r="K750" s="162"/>
      <c r="L750" s="162"/>
      <c r="M750" s="162"/>
      <c r="N750" s="162"/>
      <c r="O750" s="162"/>
    </row>
    <row r="751" spans="1:15" ht="15.75" customHeight="1">
      <c r="A751" s="169">
        <v>21111</v>
      </c>
      <c r="B751" s="170" t="s">
        <v>756</v>
      </c>
      <c r="C751" s="171">
        <f>SUM(C752,C753,C754,C755,C756)</f>
        <v>0</v>
      </c>
      <c r="D751" s="171">
        <f>SUM(D752,D753,D754,D755,D756)</f>
        <v>0</v>
      </c>
      <c r="E751" s="173">
        <f t="shared" si="11"/>
        <v>0</v>
      </c>
      <c r="F751" s="162"/>
      <c r="G751" s="162"/>
      <c r="H751" s="162"/>
      <c r="I751" s="162"/>
      <c r="J751" s="162"/>
      <c r="K751" s="162"/>
      <c r="L751" s="162"/>
      <c r="M751" s="162"/>
      <c r="N751" s="162"/>
      <c r="O751" s="162"/>
    </row>
    <row r="752" spans="1:15" ht="15.75" customHeight="1">
      <c r="A752" s="169">
        <v>2111101</v>
      </c>
      <c r="B752" s="170" t="s">
        <v>757</v>
      </c>
      <c r="C752" s="174"/>
      <c r="D752" s="174"/>
      <c r="E752" s="173">
        <f t="shared" si="11"/>
        <v>0</v>
      </c>
      <c r="F752" s="162"/>
      <c r="G752" s="162"/>
      <c r="H752" s="162"/>
      <c r="I752" s="162"/>
      <c r="J752" s="162"/>
      <c r="K752" s="162"/>
      <c r="L752" s="162"/>
      <c r="M752" s="162"/>
      <c r="N752" s="162"/>
      <c r="O752" s="162"/>
    </row>
    <row r="753" spans="1:15" ht="15.75" customHeight="1">
      <c r="A753" s="169">
        <v>2111102</v>
      </c>
      <c r="B753" s="170" t="s">
        <v>758</v>
      </c>
      <c r="C753" s="174"/>
      <c r="D753" s="175"/>
      <c r="E753" s="173">
        <f t="shared" si="11"/>
        <v>0</v>
      </c>
      <c r="F753" s="162"/>
      <c r="G753" s="162"/>
      <c r="H753" s="162"/>
      <c r="I753" s="162"/>
      <c r="J753" s="162"/>
      <c r="K753" s="162"/>
      <c r="L753" s="162"/>
      <c r="M753" s="162"/>
      <c r="N753" s="162"/>
      <c r="O753" s="162"/>
    </row>
    <row r="754" spans="1:15" ht="15.75" customHeight="1">
      <c r="A754" s="169">
        <v>2111103</v>
      </c>
      <c r="B754" s="170" t="s">
        <v>759</v>
      </c>
      <c r="C754" s="174"/>
      <c r="D754" s="175"/>
      <c r="E754" s="173">
        <f t="shared" si="11"/>
        <v>0</v>
      </c>
      <c r="F754" s="162"/>
      <c r="G754" s="162"/>
      <c r="H754" s="162"/>
      <c r="I754" s="162"/>
      <c r="J754" s="162"/>
      <c r="K754" s="162"/>
      <c r="L754" s="162"/>
      <c r="M754" s="162"/>
      <c r="N754" s="162"/>
      <c r="O754" s="162"/>
    </row>
    <row r="755" spans="1:15" ht="15.75" customHeight="1">
      <c r="A755" s="169">
        <v>2111104</v>
      </c>
      <c r="B755" s="170" t="s">
        <v>760</v>
      </c>
      <c r="C755" s="174"/>
      <c r="D755" s="175"/>
      <c r="E755" s="173">
        <f t="shared" si="11"/>
        <v>0</v>
      </c>
      <c r="F755" s="162"/>
      <c r="G755" s="162"/>
      <c r="H755" s="162"/>
      <c r="I755" s="162"/>
      <c r="J755" s="162"/>
      <c r="K755" s="162"/>
      <c r="L755" s="162"/>
      <c r="M755" s="162"/>
      <c r="N755" s="162"/>
      <c r="O755" s="162"/>
    </row>
    <row r="756" spans="1:15" ht="15.75" customHeight="1">
      <c r="A756" s="169">
        <v>2111199</v>
      </c>
      <c r="B756" s="170" t="s">
        <v>761</v>
      </c>
      <c r="C756" s="174"/>
      <c r="D756" s="175"/>
      <c r="E756" s="173">
        <f t="shared" si="11"/>
        <v>0</v>
      </c>
      <c r="F756" s="162"/>
      <c r="G756" s="162"/>
      <c r="H756" s="162"/>
      <c r="I756" s="162"/>
      <c r="J756" s="162"/>
      <c r="K756" s="162"/>
      <c r="L756" s="162"/>
      <c r="M756" s="162"/>
      <c r="N756" s="162"/>
      <c r="O756" s="162"/>
    </row>
    <row r="757" spans="1:15" ht="15.75" customHeight="1">
      <c r="A757" s="169">
        <v>21112</v>
      </c>
      <c r="B757" s="170" t="s">
        <v>762</v>
      </c>
      <c r="C757" s="174"/>
      <c r="D757" s="175"/>
      <c r="E757" s="173">
        <f t="shared" si="11"/>
        <v>0</v>
      </c>
      <c r="F757" s="162"/>
      <c r="G757" s="162"/>
      <c r="H757" s="162"/>
      <c r="I757" s="162"/>
      <c r="J757" s="162"/>
      <c r="K757" s="162"/>
      <c r="L757" s="162"/>
      <c r="M757" s="162"/>
      <c r="N757" s="162"/>
      <c r="O757" s="162"/>
    </row>
    <row r="758" spans="1:15" ht="15.75" customHeight="1">
      <c r="A758" s="169">
        <v>21113</v>
      </c>
      <c r="B758" s="170" t="s">
        <v>763</v>
      </c>
      <c r="C758" s="174"/>
      <c r="D758" s="175"/>
      <c r="E758" s="173">
        <f t="shared" si="11"/>
        <v>0</v>
      </c>
      <c r="F758" s="162"/>
      <c r="G758" s="162"/>
      <c r="H758" s="162"/>
      <c r="I758" s="162"/>
      <c r="J758" s="162"/>
      <c r="K758" s="162"/>
      <c r="L758" s="162"/>
      <c r="M758" s="162"/>
      <c r="N758" s="162"/>
      <c r="O758" s="162"/>
    </row>
    <row r="759" spans="1:15" ht="15.75" customHeight="1">
      <c r="A759" s="169">
        <v>21114</v>
      </c>
      <c r="B759" s="170" t="s">
        <v>764</v>
      </c>
      <c r="C759" s="171">
        <f>SUM(C760,C761,C762,C763,C764,C765,C766,C767,C768,C769)</f>
        <v>0</v>
      </c>
      <c r="D759" s="171">
        <f>SUM(D760,D761,D762,D763,D764,D765,D766,D767,D768,D769)</f>
        <v>0</v>
      </c>
      <c r="E759" s="173">
        <f t="shared" si="11"/>
        <v>0</v>
      </c>
      <c r="F759" s="162"/>
      <c r="G759" s="162"/>
      <c r="H759" s="162"/>
      <c r="I759" s="162"/>
      <c r="J759" s="162"/>
      <c r="K759" s="162"/>
      <c r="L759" s="162"/>
      <c r="M759" s="162"/>
      <c r="N759" s="162"/>
      <c r="O759" s="162"/>
    </row>
    <row r="760" spans="1:15" ht="15.75" customHeight="1">
      <c r="A760" s="169">
        <v>2111401</v>
      </c>
      <c r="B760" s="170" t="s">
        <v>212</v>
      </c>
      <c r="C760" s="174"/>
      <c r="D760" s="174"/>
      <c r="E760" s="173">
        <f t="shared" si="11"/>
        <v>0</v>
      </c>
      <c r="F760" s="162"/>
      <c r="G760" s="162"/>
      <c r="H760" s="162"/>
      <c r="I760" s="162"/>
      <c r="J760" s="162"/>
      <c r="K760" s="162"/>
      <c r="L760" s="162"/>
      <c r="M760" s="162"/>
      <c r="N760" s="162"/>
      <c r="O760" s="162"/>
    </row>
    <row r="761" spans="1:15" ht="15.75" customHeight="1">
      <c r="A761" s="169">
        <v>2111402</v>
      </c>
      <c r="B761" s="170" t="s">
        <v>213</v>
      </c>
      <c r="C761" s="174"/>
      <c r="D761" s="175"/>
      <c r="E761" s="173">
        <f t="shared" si="11"/>
        <v>0</v>
      </c>
      <c r="F761" s="162"/>
      <c r="G761" s="162"/>
      <c r="H761" s="162"/>
      <c r="I761" s="162"/>
      <c r="J761" s="162"/>
      <c r="K761" s="162"/>
      <c r="L761" s="162"/>
      <c r="M761" s="162"/>
      <c r="N761" s="162"/>
      <c r="O761" s="162"/>
    </row>
    <row r="762" spans="1:15" ht="15.75" customHeight="1">
      <c r="A762" s="169">
        <v>2111403</v>
      </c>
      <c r="B762" s="170" t="s">
        <v>214</v>
      </c>
      <c r="C762" s="174"/>
      <c r="D762" s="175"/>
      <c r="E762" s="173">
        <f t="shared" si="11"/>
        <v>0</v>
      </c>
      <c r="F762" s="162"/>
      <c r="G762" s="162"/>
      <c r="H762" s="162"/>
      <c r="I762" s="162"/>
      <c r="J762" s="162"/>
      <c r="K762" s="162"/>
      <c r="L762" s="162"/>
      <c r="M762" s="162"/>
      <c r="N762" s="162"/>
      <c r="O762" s="162"/>
    </row>
    <row r="763" spans="1:15" ht="15.75" customHeight="1">
      <c r="A763" s="169">
        <v>2111406</v>
      </c>
      <c r="B763" s="170" t="s">
        <v>765</v>
      </c>
      <c r="C763" s="174"/>
      <c r="D763" s="175"/>
      <c r="E763" s="173">
        <f t="shared" si="11"/>
        <v>0</v>
      </c>
      <c r="F763" s="162"/>
      <c r="G763" s="162"/>
      <c r="H763" s="162"/>
      <c r="I763" s="162"/>
      <c r="J763" s="162"/>
      <c r="K763" s="162"/>
      <c r="L763" s="162"/>
      <c r="M763" s="162"/>
      <c r="N763" s="162"/>
      <c r="O763" s="162"/>
    </row>
    <row r="764" spans="1:15" ht="15.75" customHeight="1">
      <c r="A764" s="169">
        <v>2111407</v>
      </c>
      <c r="B764" s="170" t="s">
        <v>766</v>
      </c>
      <c r="C764" s="174"/>
      <c r="D764" s="175"/>
      <c r="E764" s="173">
        <f t="shared" si="11"/>
        <v>0</v>
      </c>
      <c r="F764" s="162"/>
      <c r="G764" s="162"/>
      <c r="H764" s="162"/>
      <c r="I764" s="162"/>
      <c r="J764" s="162"/>
      <c r="K764" s="162"/>
      <c r="L764" s="162"/>
      <c r="M764" s="162"/>
      <c r="N764" s="162"/>
      <c r="O764" s="162"/>
    </row>
    <row r="765" spans="1:15" ht="15.75" customHeight="1">
      <c r="A765" s="169">
        <v>2111408</v>
      </c>
      <c r="B765" s="170" t="s">
        <v>767</v>
      </c>
      <c r="C765" s="174"/>
      <c r="D765" s="175"/>
      <c r="E765" s="173">
        <f t="shared" si="11"/>
        <v>0</v>
      </c>
      <c r="F765" s="162"/>
      <c r="G765" s="162"/>
      <c r="H765" s="162"/>
      <c r="I765" s="162"/>
      <c r="J765" s="162"/>
      <c r="K765" s="162"/>
      <c r="L765" s="162"/>
      <c r="M765" s="162"/>
      <c r="N765" s="162"/>
      <c r="O765" s="162"/>
    </row>
    <row r="766" spans="1:15" ht="15.75" customHeight="1">
      <c r="A766" s="169">
        <v>2111411</v>
      </c>
      <c r="B766" s="170" t="s">
        <v>253</v>
      </c>
      <c r="C766" s="174"/>
      <c r="D766" s="175"/>
      <c r="E766" s="173">
        <f t="shared" si="11"/>
        <v>0</v>
      </c>
      <c r="F766" s="162"/>
      <c r="G766" s="162"/>
      <c r="H766" s="162"/>
      <c r="I766" s="162"/>
      <c r="J766" s="162"/>
      <c r="K766" s="162"/>
      <c r="L766" s="162"/>
      <c r="M766" s="162"/>
      <c r="N766" s="162"/>
      <c r="O766" s="162"/>
    </row>
    <row r="767" spans="1:15" ht="15.75" customHeight="1">
      <c r="A767" s="169">
        <v>2111413</v>
      </c>
      <c r="B767" s="170" t="s">
        <v>768</v>
      </c>
      <c r="C767" s="174"/>
      <c r="D767" s="175"/>
      <c r="E767" s="173">
        <f t="shared" si="11"/>
        <v>0</v>
      </c>
      <c r="F767" s="162"/>
      <c r="G767" s="162"/>
      <c r="H767" s="162"/>
      <c r="I767" s="162"/>
      <c r="J767" s="162"/>
      <c r="K767" s="162"/>
      <c r="L767" s="162"/>
      <c r="M767" s="162"/>
      <c r="N767" s="162"/>
      <c r="O767" s="162"/>
    </row>
    <row r="768" spans="1:15" ht="15.75" customHeight="1">
      <c r="A768" s="169">
        <v>2111450</v>
      </c>
      <c r="B768" s="170" t="s">
        <v>221</v>
      </c>
      <c r="C768" s="174"/>
      <c r="D768" s="175"/>
      <c r="E768" s="173">
        <f t="shared" si="11"/>
        <v>0</v>
      </c>
      <c r="F768" s="162"/>
      <c r="G768" s="162"/>
      <c r="H768" s="162"/>
      <c r="I768" s="162"/>
      <c r="J768" s="162"/>
      <c r="K768" s="162"/>
      <c r="L768" s="162"/>
      <c r="M768" s="162"/>
      <c r="N768" s="162"/>
      <c r="O768" s="162"/>
    </row>
    <row r="769" spans="1:15" ht="15.75" customHeight="1">
      <c r="A769" s="169">
        <v>2111499</v>
      </c>
      <c r="B769" s="170" t="s">
        <v>769</v>
      </c>
      <c r="C769" s="174"/>
      <c r="D769" s="175"/>
      <c r="E769" s="173">
        <f t="shared" si="11"/>
        <v>0</v>
      </c>
      <c r="F769" s="162"/>
      <c r="G769" s="162"/>
      <c r="H769" s="162"/>
      <c r="I769" s="162"/>
      <c r="J769" s="162"/>
      <c r="K769" s="162"/>
      <c r="L769" s="162"/>
      <c r="M769" s="162"/>
      <c r="N769" s="162"/>
      <c r="O769" s="162"/>
    </row>
    <row r="770" spans="1:15" ht="15.75" customHeight="1">
      <c r="A770" s="169">
        <v>2119999</v>
      </c>
      <c r="B770" s="170" t="s">
        <v>770</v>
      </c>
      <c r="C770" s="174"/>
      <c r="D770" s="175"/>
      <c r="E770" s="173">
        <f t="shared" si="11"/>
        <v>0</v>
      </c>
      <c r="F770" s="162"/>
      <c r="G770" s="162"/>
      <c r="H770" s="162"/>
      <c r="I770" s="162"/>
      <c r="J770" s="162"/>
      <c r="K770" s="162"/>
      <c r="L770" s="162"/>
      <c r="M770" s="162"/>
      <c r="N770" s="162"/>
      <c r="O770" s="162"/>
    </row>
    <row r="771" spans="1:15" ht="15.75" customHeight="1">
      <c r="A771" s="169">
        <v>212</v>
      </c>
      <c r="B771" s="170" t="s">
        <v>71</v>
      </c>
      <c r="C771" s="171">
        <f>SUM(C772,C783,C784,C787,C788,C789)</f>
        <v>25150</v>
      </c>
      <c r="D771" s="171">
        <f>SUM(D772,D783,D784,D787,D788,D789)</f>
        <v>12531</v>
      </c>
      <c r="E771" s="173">
        <f t="shared" si="11"/>
        <v>0.49825049701789265</v>
      </c>
      <c r="F771" s="162"/>
      <c r="G771" s="162"/>
      <c r="H771" s="162"/>
      <c r="I771" s="162"/>
      <c r="J771" s="162"/>
      <c r="K771" s="162"/>
      <c r="L771" s="162"/>
      <c r="M771" s="162"/>
      <c r="N771" s="162"/>
      <c r="O771" s="162"/>
    </row>
    <row r="772" spans="1:15" ht="15.75" customHeight="1">
      <c r="A772" s="169">
        <v>21201</v>
      </c>
      <c r="B772" s="170" t="s">
        <v>771</v>
      </c>
      <c r="C772" s="171">
        <f>SUM(C773,C774,C775,C776,C777,C778,C779,C780,C781,C782)</f>
        <v>6835</v>
      </c>
      <c r="D772" s="171">
        <f>SUM(D773,D774,D775,D776,D777,D778,D779,D780,D781,D782)</f>
        <v>817</v>
      </c>
      <c r="E772" s="173">
        <f t="shared" si="11"/>
        <v>0.11953182150694952</v>
      </c>
      <c r="F772" s="162"/>
      <c r="G772" s="162"/>
      <c r="H772" s="162"/>
      <c r="I772" s="162"/>
      <c r="J772" s="162"/>
      <c r="K772" s="162"/>
      <c r="L772" s="162"/>
      <c r="M772" s="162"/>
      <c r="N772" s="162"/>
      <c r="O772" s="162"/>
    </row>
    <row r="773" spans="1:15" ht="15.75" customHeight="1">
      <c r="A773" s="169">
        <v>2120101</v>
      </c>
      <c r="B773" s="170" t="s">
        <v>212</v>
      </c>
      <c r="C773" s="174">
        <v>229</v>
      </c>
      <c r="D773" s="174">
        <v>127</v>
      </c>
      <c r="E773" s="173">
        <f aca="true" t="shared" si="12" ref="E773:E836">_xlfn.IFERROR(D773/C773,0)</f>
        <v>0.5545851528384279</v>
      </c>
      <c r="F773" s="162"/>
      <c r="G773" s="162"/>
      <c r="H773" s="162"/>
      <c r="I773" s="162"/>
      <c r="J773" s="162"/>
      <c r="K773" s="162"/>
      <c r="L773" s="162"/>
      <c r="M773" s="162"/>
      <c r="N773" s="162"/>
      <c r="O773" s="162"/>
    </row>
    <row r="774" spans="1:15" ht="15.75" customHeight="1">
      <c r="A774" s="169">
        <v>2120102</v>
      </c>
      <c r="B774" s="170" t="s">
        <v>213</v>
      </c>
      <c r="C774" s="174"/>
      <c r="D774" s="175">
        <v>30</v>
      </c>
      <c r="E774" s="173">
        <f t="shared" si="12"/>
        <v>0</v>
      </c>
      <c r="F774" s="162"/>
      <c r="G774" s="162"/>
      <c r="H774" s="162"/>
      <c r="I774" s="162"/>
      <c r="J774" s="162"/>
      <c r="K774" s="162"/>
      <c r="L774" s="162"/>
      <c r="M774" s="162"/>
      <c r="N774" s="162"/>
      <c r="O774" s="162"/>
    </row>
    <row r="775" spans="1:15" ht="15.75" customHeight="1">
      <c r="A775" s="169">
        <v>2120103</v>
      </c>
      <c r="B775" s="170" t="s">
        <v>214</v>
      </c>
      <c r="C775" s="174"/>
      <c r="D775" s="175"/>
      <c r="E775" s="173">
        <f t="shared" si="12"/>
        <v>0</v>
      </c>
      <c r="F775" s="162"/>
      <c r="G775" s="162"/>
      <c r="H775" s="162"/>
      <c r="I775" s="162"/>
      <c r="J775" s="162"/>
      <c r="K775" s="162"/>
      <c r="L775" s="162"/>
      <c r="M775" s="162"/>
      <c r="N775" s="162"/>
      <c r="O775" s="162"/>
    </row>
    <row r="776" spans="1:15" ht="15.75" customHeight="1">
      <c r="A776" s="169">
        <v>2120104</v>
      </c>
      <c r="B776" s="170" t="s">
        <v>772</v>
      </c>
      <c r="C776" s="174">
        <v>89</v>
      </c>
      <c r="D776" s="175">
        <v>171</v>
      </c>
      <c r="E776" s="173">
        <f t="shared" si="12"/>
        <v>1.9213483146067416</v>
      </c>
      <c r="F776" s="162"/>
      <c r="G776" s="162"/>
      <c r="H776" s="162"/>
      <c r="I776" s="162"/>
      <c r="J776" s="162"/>
      <c r="K776" s="162"/>
      <c r="L776" s="162"/>
      <c r="M776" s="162"/>
      <c r="N776" s="162"/>
      <c r="O776" s="162"/>
    </row>
    <row r="777" spans="1:15" ht="15.75" customHeight="1">
      <c r="A777" s="169">
        <v>2120105</v>
      </c>
      <c r="B777" s="170" t="s">
        <v>773</v>
      </c>
      <c r="C777" s="174"/>
      <c r="D777" s="175"/>
      <c r="E777" s="173">
        <f t="shared" si="12"/>
        <v>0</v>
      </c>
      <c r="F777" s="162"/>
      <c r="G777" s="162"/>
      <c r="H777" s="162"/>
      <c r="I777" s="162"/>
      <c r="J777" s="162"/>
      <c r="K777" s="162"/>
      <c r="L777" s="162"/>
      <c r="M777" s="162"/>
      <c r="N777" s="162"/>
      <c r="O777" s="162"/>
    </row>
    <row r="778" spans="1:15" ht="15.75" customHeight="1">
      <c r="A778" s="169">
        <v>2120106</v>
      </c>
      <c r="B778" s="170" t="s">
        <v>774</v>
      </c>
      <c r="C778" s="174"/>
      <c r="D778" s="175"/>
      <c r="E778" s="173">
        <f t="shared" si="12"/>
        <v>0</v>
      </c>
      <c r="F778" s="162"/>
      <c r="G778" s="162"/>
      <c r="H778" s="162"/>
      <c r="I778" s="162"/>
      <c r="J778" s="162"/>
      <c r="K778" s="162"/>
      <c r="L778" s="162"/>
      <c r="M778" s="162"/>
      <c r="N778" s="162"/>
      <c r="O778" s="162"/>
    </row>
    <row r="779" spans="1:15" ht="15.75" customHeight="1">
      <c r="A779" s="169">
        <v>2120107</v>
      </c>
      <c r="B779" s="170" t="s">
        <v>775</v>
      </c>
      <c r="C779" s="174"/>
      <c r="D779" s="175"/>
      <c r="E779" s="173">
        <f t="shared" si="12"/>
        <v>0</v>
      </c>
      <c r="F779" s="162"/>
      <c r="G779" s="162"/>
      <c r="H779" s="162"/>
      <c r="I779" s="162"/>
      <c r="J779" s="162"/>
      <c r="K779" s="162"/>
      <c r="L779" s="162"/>
      <c r="M779" s="162"/>
      <c r="N779" s="162"/>
      <c r="O779" s="162"/>
    </row>
    <row r="780" spans="1:15" ht="15.75" customHeight="1">
      <c r="A780" s="169">
        <v>2120109</v>
      </c>
      <c r="B780" s="170" t="s">
        <v>776</v>
      </c>
      <c r="C780" s="174"/>
      <c r="D780" s="175"/>
      <c r="E780" s="173">
        <f t="shared" si="12"/>
        <v>0</v>
      </c>
      <c r="F780" s="162"/>
      <c r="G780" s="162"/>
      <c r="H780" s="162"/>
      <c r="I780" s="162"/>
      <c r="J780" s="162"/>
      <c r="K780" s="162"/>
      <c r="L780" s="162"/>
      <c r="M780" s="162"/>
      <c r="N780" s="162"/>
      <c r="O780" s="162"/>
    </row>
    <row r="781" spans="1:15" ht="15.75" customHeight="1">
      <c r="A781" s="169">
        <v>2120110</v>
      </c>
      <c r="B781" s="170" t="s">
        <v>777</v>
      </c>
      <c r="C781" s="174"/>
      <c r="D781" s="175"/>
      <c r="E781" s="173">
        <f t="shared" si="12"/>
        <v>0</v>
      </c>
      <c r="F781" s="162"/>
      <c r="G781" s="162"/>
      <c r="H781" s="162"/>
      <c r="I781" s="162"/>
      <c r="J781" s="162"/>
      <c r="K781" s="162"/>
      <c r="L781" s="162"/>
      <c r="M781" s="162"/>
      <c r="N781" s="162"/>
      <c r="O781" s="162"/>
    </row>
    <row r="782" spans="1:15" ht="15.75" customHeight="1">
      <c r="A782" s="169">
        <v>2120199</v>
      </c>
      <c r="B782" s="170" t="s">
        <v>778</v>
      </c>
      <c r="C782" s="174">
        <v>6517</v>
      </c>
      <c r="D782" s="175">
        <v>489</v>
      </c>
      <c r="E782" s="173">
        <f t="shared" si="12"/>
        <v>0.07503452508823077</v>
      </c>
      <c r="F782" s="162"/>
      <c r="G782" s="162"/>
      <c r="H782" s="162"/>
      <c r="I782" s="162"/>
      <c r="J782" s="162"/>
      <c r="K782" s="162"/>
      <c r="L782" s="162"/>
      <c r="M782" s="162"/>
      <c r="N782" s="162"/>
      <c r="O782" s="162"/>
    </row>
    <row r="783" spans="1:15" ht="15.75" customHeight="1">
      <c r="A783" s="169">
        <v>21202</v>
      </c>
      <c r="B783" s="170" t="s">
        <v>779</v>
      </c>
      <c r="C783" s="174"/>
      <c r="D783" s="175"/>
      <c r="E783" s="173">
        <f t="shared" si="12"/>
        <v>0</v>
      </c>
      <c r="F783" s="162"/>
      <c r="G783" s="162"/>
      <c r="H783" s="162"/>
      <c r="I783" s="162"/>
      <c r="J783" s="162"/>
      <c r="K783" s="162"/>
      <c r="L783" s="162"/>
      <c r="M783" s="162"/>
      <c r="N783" s="162"/>
      <c r="O783" s="162"/>
    </row>
    <row r="784" spans="1:15" ht="15.75" customHeight="1">
      <c r="A784" s="169">
        <v>21203</v>
      </c>
      <c r="B784" s="170" t="s">
        <v>780</v>
      </c>
      <c r="C784" s="171">
        <f>SUM(C785,C786)</f>
        <v>9776</v>
      </c>
      <c r="D784" s="171">
        <f>SUM(D785,D786)</f>
        <v>6151</v>
      </c>
      <c r="E784" s="173">
        <f t="shared" si="12"/>
        <v>0.6291939443535188</v>
      </c>
      <c r="F784" s="162"/>
      <c r="G784" s="162"/>
      <c r="H784" s="162"/>
      <c r="I784" s="162"/>
      <c r="J784" s="162"/>
      <c r="K784" s="162"/>
      <c r="L784" s="162"/>
      <c r="M784" s="162"/>
      <c r="N784" s="162"/>
      <c r="O784" s="162"/>
    </row>
    <row r="785" spans="1:15" ht="15.75" customHeight="1">
      <c r="A785" s="169">
        <v>2120303</v>
      </c>
      <c r="B785" s="170" t="s">
        <v>781</v>
      </c>
      <c r="C785" s="174">
        <v>324</v>
      </c>
      <c r="D785" s="174">
        <v>3320</v>
      </c>
      <c r="E785" s="173">
        <f t="shared" si="12"/>
        <v>10.246913580246913</v>
      </c>
      <c r="F785" s="162"/>
      <c r="G785" s="162"/>
      <c r="H785" s="162"/>
      <c r="I785" s="162"/>
      <c r="J785" s="162"/>
      <c r="K785" s="162"/>
      <c r="L785" s="162"/>
      <c r="M785" s="162"/>
      <c r="N785" s="162"/>
      <c r="O785" s="162"/>
    </row>
    <row r="786" spans="1:15" ht="15.75" customHeight="1">
      <c r="A786" s="169">
        <v>2120399</v>
      </c>
      <c r="B786" s="170" t="s">
        <v>782</v>
      </c>
      <c r="C786" s="174">
        <v>9452</v>
      </c>
      <c r="D786" s="175">
        <v>2831</v>
      </c>
      <c r="E786" s="173">
        <f t="shared" si="12"/>
        <v>0.2995133305120609</v>
      </c>
      <c r="F786" s="162"/>
      <c r="G786" s="162"/>
      <c r="H786" s="162"/>
      <c r="I786" s="162"/>
      <c r="J786" s="162"/>
      <c r="K786" s="162"/>
      <c r="L786" s="162"/>
      <c r="M786" s="162"/>
      <c r="N786" s="162"/>
      <c r="O786" s="162"/>
    </row>
    <row r="787" spans="1:15" ht="15.75" customHeight="1">
      <c r="A787" s="169">
        <v>21205</v>
      </c>
      <c r="B787" s="170" t="s">
        <v>783</v>
      </c>
      <c r="C787" s="174">
        <v>7794</v>
      </c>
      <c r="D787" s="175">
        <v>4863</v>
      </c>
      <c r="E787" s="173">
        <f t="shared" si="12"/>
        <v>0.623941493456505</v>
      </c>
      <c r="F787" s="162"/>
      <c r="G787" s="162"/>
      <c r="H787" s="162"/>
      <c r="I787" s="162"/>
      <c r="J787" s="162"/>
      <c r="K787" s="162"/>
      <c r="L787" s="162"/>
      <c r="M787" s="162"/>
      <c r="N787" s="162"/>
      <c r="O787" s="162"/>
    </row>
    <row r="788" spans="1:15" ht="15.75" customHeight="1">
      <c r="A788" s="169">
        <v>21206</v>
      </c>
      <c r="B788" s="170" t="s">
        <v>784</v>
      </c>
      <c r="C788" s="174"/>
      <c r="D788" s="175"/>
      <c r="E788" s="173">
        <f t="shared" si="12"/>
        <v>0</v>
      </c>
      <c r="F788" s="162"/>
      <c r="G788" s="162"/>
      <c r="H788" s="162"/>
      <c r="I788" s="162"/>
      <c r="J788" s="162"/>
      <c r="K788" s="162"/>
      <c r="L788" s="162"/>
      <c r="M788" s="162"/>
      <c r="N788" s="162"/>
      <c r="O788" s="162"/>
    </row>
    <row r="789" spans="1:15" ht="15.75" customHeight="1">
      <c r="A789" s="169">
        <v>21299</v>
      </c>
      <c r="B789" s="170" t="s">
        <v>785</v>
      </c>
      <c r="C789" s="174">
        <v>745</v>
      </c>
      <c r="D789" s="175">
        <v>700</v>
      </c>
      <c r="E789" s="173">
        <f t="shared" si="12"/>
        <v>0.9395973154362416</v>
      </c>
      <c r="F789" s="162"/>
      <c r="G789" s="162"/>
      <c r="H789" s="162"/>
      <c r="I789" s="162"/>
      <c r="J789" s="162"/>
      <c r="K789" s="162"/>
      <c r="L789" s="162"/>
      <c r="M789" s="162"/>
      <c r="N789" s="162"/>
      <c r="O789" s="162"/>
    </row>
    <row r="790" spans="1:15" ht="15.75" customHeight="1">
      <c r="A790" s="169">
        <v>213</v>
      </c>
      <c r="B790" s="170" t="s">
        <v>72</v>
      </c>
      <c r="C790" s="171">
        <f>SUM(C791,C817,C839,C867,C878,C885,C891,C894)</f>
        <v>72500</v>
      </c>
      <c r="D790" s="171">
        <f>SUM(D791,D817,D839,D867,D878,D885,D891,D894)</f>
        <v>53221</v>
      </c>
      <c r="E790" s="173">
        <f t="shared" si="12"/>
        <v>0.7340827586206896</v>
      </c>
      <c r="F790" s="162"/>
      <c r="G790" s="162"/>
      <c r="H790" s="162"/>
      <c r="I790" s="162"/>
      <c r="J790" s="162"/>
      <c r="K790" s="162"/>
      <c r="L790" s="162"/>
      <c r="M790" s="162"/>
      <c r="N790" s="162"/>
      <c r="O790" s="162"/>
    </row>
    <row r="791" spans="1:15" ht="15.75" customHeight="1">
      <c r="A791" s="169">
        <v>21301</v>
      </c>
      <c r="B791" s="170" t="s">
        <v>786</v>
      </c>
      <c r="C791" s="171">
        <f>SUM(C792,C793,C794,C795,C796,C797,C798,C799,C800,C801,C802,C803,C804,C805,C806,C807,C808,C809,C810,C811,C812,C813,C814,C815,C816)</f>
        <v>41202</v>
      </c>
      <c r="D791" s="171">
        <f>SUM(D792,D793,D794,D795,D796,D797,D798,D799,D800,D801,D802,D803,D804,D805,D806,D807,D808,D809,D810,D811,D812,D813,D814,D815,D816)</f>
        <v>26555</v>
      </c>
      <c r="E791" s="173">
        <f t="shared" si="12"/>
        <v>0.644507548177273</v>
      </c>
      <c r="F791" s="162"/>
      <c r="G791" s="162"/>
      <c r="H791" s="162"/>
      <c r="I791" s="162"/>
      <c r="J791" s="162"/>
      <c r="K791" s="162"/>
      <c r="L791" s="162"/>
      <c r="M791" s="162"/>
      <c r="N791" s="162"/>
      <c r="O791" s="162"/>
    </row>
    <row r="792" spans="1:15" ht="15.75" customHeight="1">
      <c r="A792" s="169">
        <v>2130101</v>
      </c>
      <c r="B792" s="170" t="s">
        <v>212</v>
      </c>
      <c r="C792" s="174">
        <v>261</v>
      </c>
      <c r="D792" s="174">
        <v>262</v>
      </c>
      <c r="E792" s="173">
        <f t="shared" si="12"/>
        <v>1.003831417624521</v>
      </c>
      <c r="F792" s="162"/>
      <c r="G792" s="162"/>
      <c r="H792" s="162"/>
      <c r="I792" s="162"/>
      <c r="J792" s="162"/>
      <c r="K792" s="162"/>
      <c r="L792" s="162"/>
      <c r="M792" s="162"/>
      <c r="N792" s="162"/>
      <c r="O792" s="162"/>
    </row>
    <row r="793" spans="1:15" ht="15.75" customHeight="1">
      <c r="A793" s="169">
        <v>2130102</v>
      </c>
      <c r="B793" s="170" t="s">
        <v>213</v>
      </c>
      <c r="C793" s="174"/>
      <c r="D793" s="175"/>
      <c r="E793" s="173">
        <f t="shared" si="12"/>
        <v>0</v>
      </c>
      <c r="F793" s="162"/>
      <c r="G793" s="162"/>
      <c r="H793" s="162"/>
      <c r="I793" s="162"/>
      <c r="J793" s="162"/>
      <c r="K793" s="162"/>
      <c r="L793" s="162"/>
      <c r="M793" s="162"/>
      <c r="N793" s="162"/>
      <c r="O793" s="162"/>
    </row>
    <row r="794" spans="1:15" ht="15.75" customHeight="1">
      <c r="A794" s="169">
        <v>2130103</v>
      </c>
      <c r="B794" s="170" t="s">
        <v>214</v>
      </c>
      <c r="C794" s="174"/>
      <c r="D794" s="175"/>
      <c r="E794" s="173">
        <f t="shared" si="12"/>
        <v>0</v>
      </c>
      <c r="F794" s="162"/>
      <c r="G794" s="162"/>
      <c r="H794" s="162"/>
      <c r="I794" s="162"/>
      <c r="J794" s="162"/>
      <c r="K794" s="162"/>
      <c r="L794" s="162"/>
      <c r="M794" s="162"/>
      <c r="N794" s="162"/>
      <c r="O794" s="162"/>
    </row>
    <row r="795" spans="1:15" ht="15.75" customHeight="1">
      <c r="A795" s="169">
        <v>2130104</v>
      </c>
      <c r="B795" s="170" t="s">
        <v>221</v>
      </c>
      <c r="C795" s="174">
        <v>2152</v>
      </c>
      <c r="D795" s="175">
        <v>1857</v>
      </c>
      <c r="E795" s="173">
        <f t="shared" si="12"/>
        <v>0.8629182156133829</v>
      </c>
      <c r="F795" s="162"/>
      <c r="G795" s="162"/>
      <c r="H795" s="162"/>
      <c r="I795" s="162"/>
      <c r="J795" s="162"/>
      <c r="K795" s="162"/>
      <c r="L795" s="162"/>
      <c r="M795" s="162"/>
      <c r="N795" s="162"/>
      <c r="O795" s="162"/>
    </row>
    <row r="796" spans="1:15" ht="15.75" customHeight="1">
      <c r="A796" s="169">
        <v>2130105</v>
      </c>
      <c r="B796" s="170" t="s">
        <v>787</v>
      </c>
      <c r="C796" s="174"/>
      <c r="D796" s="175"/>
      <c r="E796" s="173">
        <f t="shared" si="12"/>
        <v>0</v>
      </c>
      <c r="F796" s="162"/>
      <c r="G796" s="162"/>
      <c r="H796" s="162"/>
      <c r="I796" s="162"/>
      <c r="J796" s="162"/>
      <c r="K796" s="162"/>
      <c r="L796" s="162"/>
      <c r="M796" s="162"/>
      <c r="N796" s="162"/>
      <c r="O796" s="162"/>
    </row>
    <row r="797" spans="1:15" ht="15.75" customHeight="1">
      <c r="A797" s="169">
        <v>2130106</v>
      </c>
      <c r="B797" s="170" t="s">
        <v>788</v>
      </c>
      <c r="C797" s="174">
        <v>7</v>
      </c>
      <c r="D797" s="175"/>
      <c r="E797" s="173">
        <f t="shared" si="12"/>
        <v>0</v>
      </c>
      <c r="F797" s="162"/>
      <c r="G797" s="162"/>
      <c r="H797" s="162"/>
      <c r="I797" s="162"/>
      <c r="J797" s="162"/>
      <c r="K797" s="162"/>
      <c r="L797" s="162"/>
      <c r="M797" s="162"/>
      <c r="N797" s="162"/>
      <c r="O797" s="162"/>
    </row>
    <row r="798" spans="1:15" ht="15.75" customHeight="1">
      <c r="A798" s="169">
        <v>2130108</v>
      </c>
      <c r="B798" s="170" t="s">
        <v>789</v>
      </c>
      <c r="C798" s="174">
        <v>1129</v>
      </c>
      <c r="D798" s="175">
        <v>396</v>
      </c>
      <c r="E798" s="173">
        <f t="shared" si="12"/>
        <v>0.3507528786536758</v>
      </c>
      <c r="F798" s="162"/>
      <c r="G798" s="162"/>
      <c r="H798" s="162"/>
      <c r="I798" s="162"/>
      <c r="J798" s="162"/>
      <c r="K798" s="162"/>
      <c r="L798" s="162"/>
      <c r="M798" s="162"/>
      <c r="N798" s="162"/>
      <c r="O798" s="162"/>
    </row>
    <row r="799" spans="1:15" ht="15.75" customHeight="1">
      <c r="A799" s="169">
        <v>2130109</v>
      </c>
      <c r="B799" s="170" t="s">
        <v>790</v>
      </c>
      <c r="C799" s="174">
        <v>1246</v>
      </c>
      <c r="D799" s="175"/>
      <c r="E799" s="173">
        <f t="shared" si="12"/>
        <v>0</v>
      </c>
      <c r="F799" s="162"/>
      <c r="G799" s="162"/>
      <c r="H799" s="162"/>
      <c r="I799" s="162"/>
      <c r="J799" s="162"/>
      <c r="K799" s="162"/>
      <c r="L799" s="162"/>
      <c r="M799" s="162"/>
      <c r="N799" s="162"/>
      <c r="O799" s="162"/>
    </row>
    <row r="800" spans="1:15" ht="15.75" customHeight="1">
      <c r="A800" s="169">
        <v>2130110</v>
      </c>
      <c r="B800" s="170" t="s">
        <v>791</v>
      </c>
      <c r="C800" s="174"/>
      <c r="D800" s="175"/>
      <c r="E800" s="173">
        <f t="shared" si="12"/>
        <v>0</v>
      </c>
      <c r="F800" s="162"/>
      <c r="G800" s="162"/>
      <c r="H800" s="162"/>
      <c r="I800" s="162"/>
      <c r="J800" s="162"/>
      <c r="K800" s="162"/>
      <c r="L800" s="162"/>
      <c r="M800" s="162"/>
      <c r="N800" s="162"/>
      <c r="O800" s="162"/>
    </row>
    <row r="801" spans="1:15" ht="15.75" customHeight="1">
      <c r="A801" s="169">
        <v>2130111</v>
      </c>
      <c r="B801" s="170" t="s">
        <v>792</v>
      </c>
      <c r="C801" s="174"/>
      <c r="D801" s="175"/>
      <c r="E801" s="173">
        <f t="shared" si="12"/>
        <v>0</v>
      </c>
      <c r="F801" s="162"/>
      <c r="G801" s="162"/>
      <c r="H801" s="162"/>
      <c r="I801" s="162"/>
      <c r="J801" s="162"/>
      <c r="K801" s="162"/>
      <c r="L801" s="162"/>
      <c r="M801" s="162"/>
      <c r="N801" s="162"/>
      <c r="O801" s="162"/>
    </row>
    <row r="802" spans="1:15" ht="15.75" customHeight="1">
      <c r="A802" s="169">
        <v>2130112</v>
      </c>
      <c r="B802" s="170" t="s">
        <v>793</v>
      </c>
      <c r="C802" s="174"/>
      <c r="D802" s="175"/>
      <c r="E802" s="173">
        <f t="shared" si="12"/>
        <v>0</v>
      </c>
      <c r="F802" s="162"/>
      <c r="G802" s="162"/>
      <c r="H802" s="162"/>
      <c r="I802" s="162"/>
      <c r="J802" s="162"/>
      <c r="K802" s="162"/>
      <c r="L802" s="162"/>
      <c r="M802" s="162"/>
      <c r="N802" s="162"/>
      <c r="O802" s="162"/>
    </row>
    <row r="803" spans="1:15" ht="15.75" customHeight="1">
      <c r="A803" s="169">
        <v>2130114</v>
      </c>
      <c r="B803" s="170" t="s">
        <v>794</v>
      </c>
      <c r="C803" s="174"/>
      <c r="D803" s="175"/>
      <c r="E803" s="173">
        <f t="shared" si="12"/>
        <v>0</v>
      </c>
      <c r="F803" s="162"/>
      <c r="G803" s="162"/>
      <c r="H803" s="162"/>
      <c r="I803" s="162"/>
      <c r="J803" s="162"/>
      <c r="K803" s="162"/>
      <c r="L803" s="162"/>
      <c r="M803" s="162"/>
      <c r="N803" s="162"/>
      <c r="O803" s="162"/>
    </row>
    <row r="804" spans="1:15" ht="15.75" customHeight="1">
      <c r="A804" s="169">
        <v>2130119</v>
      </c>
      <c r="B804" s="170" t="s">
        <v>795</v>
      </c>
      <c r="C804" s="174">
        <v>196</v>
      </c>
      <c r="D804" s="175"/>
      <c r="E804" s="173">
        <f t="shared" si="12"/>
        <v>0</v>
      </c>
      <c r="F804" s="162"/>
      <c r="G804" s="162"/>
      <c r="H804" s="162"/>
      <c r="I804" s="162"/>
      <c r="J804" s="162"/>
      <c r="K804" s="162"/>
      <c r="L804" s="162"/>
      <c r="M804" s="162"/>
      <c r="N804" s="162"/>
      <c r="O804" s="162"/>
    </row>
    <row r="805" spans="1:15" ht="15.75" customHeight="1">
      <c r="A805" s="169">
        <v>2130120</v>
      </c>
      <c r="B805" s="170" t="s">
        <v>796</v>
      </c>
      <c r="C805" s="174"/>
      <c r="D805" s="175"/>
      <c r="E805" s="173">
        <f t="shared" si="12"/>
        <v>0</v>
      </c>
      <c r="F805" s="162"/>
      <c r="G805" s="162"/>
      <c r="H805" s="162"/>
      <c r="I805" s="162"/>
      <c r="J805" s="162"/>
      <c r="K805" s="162"/>
      <c r="L805" s="162"/>
      <c r="M805" s="162"/>
      <c r="N805" s="162"/>
      <c r="O805" s="162"/>
    </row>
    <row r="806" spans="1:15" ht="15.75" customHeight="1">
      <c r="A806" s="169">
        <v>2130121</v>
      </c>
      <c r="B806" s="170" t="s">
        <v>797</v>
      </c>
      <c r="C806" s="174"/>
      <c r="D806" s="175"/>
      <c r="E806" s="173">
        <f t="shared" si="12"/>
        <v>0</v>
      </c>
      <c r="F806" s="162"/>
      <c r="G806" s="162"/>
      <c r="H806" s="162"/>
      <c r="I806" s="162"/>
      <c r="J806" s="162"/>
      <c r="K806" s="162"/>
      <c r="L806" s="162"/>
      <c r="M806" s="162"/>
      <c r="N806" s="162"/>
      <c r="O806" s="162"/>
    </row>
    <row r="807" spans="1:15" ht="15.75" customHeight="1">
      <c r="A807" s="169">
        <v>2130122</v>
      </c>
      <c r="B807" s="170" t="s">
        <v>798</v>
      </c>
      <c r="C807" s="174">
        <v>24592</v>
      </c>
      <c r="D807" s="175">
        <v>16122</v>
      </c>
      <c r="E807" s="173">
        <f t="shared" si="12"/>
        <v>0.6555790500975928</v>
      </c>
      <c r="F807" s="162"/>
      <c r="G807" s="162"/>
      <c r="H807" s="162"/>
      <c r="I807" s="162"/>
      <c r="J807" s="162"/>
      <c r="K807" s="162"/>
      <c r="L807" s="162"/>
      <c r="M807" s="162"/>
      <c r="N807" s="162"/>
      <c r="O807" s="162"/>
    </row>
    <row r="808" spans="1:15" ht="15.75" customHeight="1">
      <c r="A808" s="169">
        <v>2130124</v>
      </c>
      <c r="B808" s="170" t="s">
        <v>799</v>
      </c>
      <c r="C808" s="174">
        <v>190</v>
      </c>
      <c r="D808" s="175"/>
      <c r="E808" s="173">
        <f t="shared" si="12"/>
        <v>0</v>
      </c>
      <c r="F808" s="162"/>
      <c r="G808" s="162"/>
      <c r="H808" s="162"/>
      <c r="I808" s="162"/>
      <c r="J808" s="162"/>
      <c r="K808" s="162"/>
      <c r="L808" s="162"/>
      <c r="M808" s="162"/>
      <c r="N808" s="162"/>
      <c r="O808" s="162"/>
    </row>
    <row r="809" spans="1:15" ht="15.75" customHeight="1">
      <c r="A809" s="169">
        <v>2130125</v>
      </c>
      <c r="B809" s="170" t="s">
        <v>800</v>
      </c>
      <c r="C809" s="174">
        <v>739</v>
      </c>
      <c r="D809" s="175">
        <v>1000</v>
      </c>
      <c r="E809" s="173">
        <f t="shared" si="12"/>
        <v>1.3531799729364005</v>
      </c>
      <c r="F809" s="162"/>
      <c r="G809" s="162"/>
      <c r="H809" s="162"/>
      <c r="I809" s="162"/>
      <c r="J809" s="162"/>
      <c r="K809" s="162"/>
      <c r="L809" s="162"/>
      <c r="M809" s="162"/>
      <c r="N809" s="162"/>
      <c r="O809" s="162"/>
    </row>
    <row r="810" spans="1:15" ht="15.75" customHeight="1">
      <c r="A810" s="169">
        <v>2130126</v>
      </c>
      <c r="B810" s="170" t="s">
        <v>801</v>
      </c>
      <c r="C810" s="174">
        <v>875</v>
      </c>
      <c r="D810" s="175">
        <v>2532</v>
      </c>
      <c r="E810" s="173">
        <f t="shared" si="12"/>
        <v>2.8937142857142857</v>
      </c>
      <c r="F810" s="162"/>
      <c r="G810" s="162"/>
      <c r="H810" s="162"/>
      <c r="I810" s="162"/>
      <c r="J810" s="162"/>
      <c r="K810" s="162"/>
      <c r="L810" s="162"/>
      <c r="M810" s="162"/>
      <c r="N810" s="162"/>
      <c r="O810" s="162"/>
    </row>
    <row r="811" spans="1:15" ht="15.75" customHeight="1">
      <c r="A811" s="169">
        <v>2130135</v>
      </c>
      <c r="B811" s="170" t="s">
        <v>802</v>
      </c>
      <c r="C811" s="174">
        <v>2590</v>
      </c>
      <c r="D811" s="175">
        <v>720</v>
      </c>
      <c r="E811" s="173">
        <f t="shared" si="12"/>
        <v>0.277992277992278</v>
      </c>
      <c r="F811" s="162"/>
      <c r="G811" s="162"/>
      <c r="H811" s="162"/>
      <c r="I811" s="162"/>
      <c r="J811" s="162"/>
      <c r="K811" s="162"/>
      <c r="L811" s="162"/>
      <c r="M811" s="162"/>
      <c r="N811" s="162"/>
      <c r="O811" s="162"/>
    </row>
    <row r="812" spans="1:15" ht="15.75" customHeight="1">
      <c r="A812" s="169">
        <v>2130142</v>
      </c>
      <c r="B812" s="170" t="s">
        <v>803</v>
      </c>
      <c r="C812" s="174">
        <v>119</v>
      </c>
      <c r="D812" s="175">
        <v>60</v>
      </c>
      <c r="E812" s="173">
        <f t="shared" si="12"/>
        <v>0.5042016806722689</v>
      </c>
      <c r="F812" s="162"/>
      <c r="G812" s="162"/>
      <c r="H812" s="162"/>
      <c r="I812" s="162"/>
      <c r="J812" s="162"/>
      <c r="K812" s="162"/>
      <c r="L812" s="162"/>
      <c r="M812" s="162"/>
      <c r="N812" s="162"/>
      <c r="O812" s="162"/>
    </row>
    <row r="813" spans="1:15" ht="15.75" customHeight="1">
      <c r="A813" s="169">
        <v>2130148</v>
      </c>
      <c r="B813" s="170" t="s">
        <v>804</v>
      </c>
      <c r="C813" s="174"/>
      <c r="D813" s="175"/>
      <c r="E813" s="173">
        <f t="shared" si="12"/>
        <v>0</v>
      </c>
      <c r="F813" s="162"/>
      <c r="G813" s="162"/>
      <c r="H813" s="162"/>
      <c r="I813" s="162"/>
      <c r="J813" s="162"/>
      <c r="K813" s="162"/>
      <c r="L813" s="162"/>
      <c r="M813" s="162"/>
      <c r="N813" s="162"/>
      <c r="O813" s="162"/>
    </row>
    <row r="814" spans="1:15" ht="15.75" customHeight="1">
      <c r="A814" s="169">
        <v>2130152</v>
      </c>
      <c r="B814" s="170" t="s">
        <v>805</v>
      </c>
      <c r="C814" s="174"/>
      <c r="D814" s="175"/>
      <c r="E814" s="173">
        <f t="shared" si="12"/>
        <v>0</v>
      </c>
      <c r="F814" s="162"/>
      <c r="G814" s="162"/>
      <c r="H814" s="162"/>
      <c r="I814" s="162"/>
      <c r="J814" s="162"/>
      <c r="K814" s="162"/>
      <c r="L814" s="162"/>
      <c r="M814" s="162"/>
      <c r="N814" s="162"/>
      <c r="O814" s="162"/>
    </row>
    <row r="815" spans="1:15" ht="15.75" customHeight="1">
      <c r="A815" s="169">
        <v>2130153</v>
      </c>
      <c r="B815" s="170" t="s">
        <v>806</v>
      </c>
      <c r="C815" s="174">
        <v>3026</v>
      </c>
      <c r="D815" s="175">
        <v>896</v>
      </c>
      <c r="E815" s="173">
        <f t="shared" si="12"/>
        <v>0.29610046265697293</v>
      </c>
      <c r="F815" s="162"/>
      <c r="G815" s="162"/>
      <c r="H815" s="162"/>
      <c r="I815" s="162"/>
      <c r="J815" s="162"/>
      <c r="K815" s="162"/>
      <c r="L815" s="162"/>
      <c r="M815" s="162"/>
      <c r="N815" s="162"/>
      <c r="O815" s="162"/>
    </row>
    <row r="816" spans="1:15" ht="15.75" customHeight="1">
      <c r="A816" s="169">
        <v>2130199</v>
      </c>
      <c r="B816" s="170" t="s">
        <v>807</v>
      </c>
      <c r="C816" s="174">
        <v>4080</v>
      </c>
      <c r="D816" s="175">
        <v>2710</v>
      </c>
      <c r="E816" s="173">
        <f t="shared" si="12"/>
        <v>0.6642156862745098</v>
      </c>
      <c r="F816" s="162"/>
      <c r="G816" s="162"/>
      <c r="H816" s="162"/>
      <c r="I816" s="162"/>
      <c r="J816" s="162"/>
      <c r="K816" s="162"/>
      <c r="L816" s="162"/>
      <c r="M816" s="162"/>
      <c r="N816" s="162"/>
      <c r="O816" s="162"/>
    </row>
    <row r="817" spans="1:15" ht="15.75" customHeight="1">
      <c r="A817" s="169">
        <v>21302</v>
      </c>
      <c r="B817" s="170" t="s">
        <v>808</v>
      </c>
      <c r="C817" s="171">
        <f>SUM(C818,C819,C820,C821,C822,C823,C824,C825,C826,C827,C828,C829,C830,C831,C832,C833,C834,C835,C836,C837,C838)</f>
        <v>7168</v>
      </c>
      <c r="D817" s="171">
        <f>SUM(D818,D819,D820,D821,D822,D823,D824,D825,D826,D827,D828,D829,D830,D831,D832,D833,D834,D835,D836,D837,D838)</f>
        <v>4822</v>
      </c>
      <c r="E817" s="173">
        <f t="shared" si="12"/>
        <v>0.6727120535714286</v>
      </c>
      <c r="F817" s="162"/>
      <c r="G817" s="162"/>
      <c r="H817" s="162"/>
      <c r="I817" s="162"/>
      <c r="J817" s="162"/>
      <c r="K817" s="162"/>
      <c r="L817" s="162"/>
      <c r="M817" s="162"/>
      <c r="N817" s="162"/>
      <c r="O817" s="162"/>
    </row>
    <row r="818" spans="1:15" ht="15.75" customHeight="1">
      <c r="A818" s="169">
        <v>2130201</v>
      </c>
      <c r="B818" s="170" t="s">
        <v>212</v>
      </c>
      <c r="C818" s="174"/>
      <c r="D818" s="174"/>
      <c r="E818" s="173">
        <f t="shared" si="12"/>
        <v>0</v>
      </c>
      <c r="F818" s="162"/>
      <c r="G818" s="162"/>
      <c r="H818" s="162"/>
      <c r="I818" s="162"/>
      <c r="J818" s="162"/>
      <c r="K818" s="162"/>
      <c r="L818" s="162"/>
      <c r="M818" s="162"/>
      <c r="N818" s="162"/>
      <c r="O818" s="162"/>
    </row>
    <row r="819" spans="1:15" ht="15.75" customHeight="1">
      <c r="A819" s="169">
        <v>2130202</v>
      </c>
      <c r="B819" s="170" t="s">
        <v>213</v>
      </c>
      <c r="C819" s="174"/>
      <c r="D819" s="175"/>
      <c r="E819" s="173">
        <f t="shared" si="12"/>
        <v>0</v>
      </c>
      <c r="F819" s="162"/>
      <c r="G819" s="162"/>
      <c r="H819" s="162"/>
      <c r="I819" s="162"/>
      <c r="J819" s="162"/>
      <c r="K819" s="162"/>
      <c r="L819" s="162"/>
      <c r="M819" s="162"/>
      <c r="N819" s="162"/>
      <c r="O819" s="162"/>
    </row>
    <row r="820" spans="1:15" ht="15.75" customHeight="1">
      <c r="A820" s="169">
        <v>2130203</v>
      </c>
      <c r="B820" s="170" t="s">
        <v>214</v>
      </c>
      <c r="C820" s="174"/>
      <c r="D820" s="175"/>
      <c r="E820" s="173">
        <f t="shared" si="12"/>
        <v>0</v>
      </c>
      <c r="F820" s="162"/>
      <c r="G820" s="162"/>
      <c r="H820" s="162"/>
      <c r="I820" s="162"/>
      <c r="J820" s="162"/>
      <c r="K820" s="162"/>
      <c r="L820" s="162"/>
      <c r="M820" s="162"/>
      <c r="N820" s="162"/>
      <c r="O820" s="162"/>
    </row>
    <row r="821" spans="1:15" ht="15.75" customHeight="1">
      <c r="A821" s="169">
        <v>2130204</v>
      </c>
      <c r="B821" s="170" t="s">
        <v>809</v>
      </c>
      <c r="C821" s="174"/>
      <c r="D821" s="175">
        <v>917</v>
      </c>
      <c r="E821" s="173">
        <f t="shared" si="12"/>
        <v>0</v>
      </c>
      <c r="F821" s="162"/>
      <c r="G821" s="162"/>
      <c r="H821" s="162"/>
      <c r="I821" s="162"/>
      <c r="J821" s="162"/>
      <c r="K821" s="162"/>
      <c r="L821" s="162"/>
      <c r="M821" s="162"/>
      <c r="N821" s="162"/>
      <c r="O821" s="162"/>
    </row>
    <row r="822" spans="1:15" ht="15.75" customHeight="1">
      <c r="A822" s="169">
        <v>2130205</v>
      </c>
      <c r="B822" s="170" t="s">
        <v>810</v>
      </c>
      <c r="C822" s="174">
        <v>6254</v>
      </c>
      <c r="D822" s="175">
        <v>3000</v>
      </c>
      <c r="E822" s="173">
        <f t="shared" si="12"/>
        <v>0.47969299648225133</v>
      </c>
      <c r="F822" s="162"/>
      <c r="G822" s="162"/>
      <c r="H822" s="162"/>
      <c r="I822" s="162"/>
      <c r="J822" s="162"/>
      <c r="K822" s="162"/>
      <c r="L822" s="162"/>
      <c r="M822" s="162"/>
      <c r="N822" s="162"/>
      <c r="O822" s="162"/>
    </row>
    <row r="823" spans="1:15" ht="15.75" customHeight="1">
      <c r="A823" s="169">
        <v>2130206</v>
      </c>
      <c r="B823" s="170" t="s">
        <v>811</v>
      </c>
      <c r="C823" s="174"/>
      <c r="D823" s="175"/>
      <c r="E823" s="173">
        <f t="shared" si="12"/>
        <v>0</v>
      </c>
      <c r="F823" s="162"/>
      <c r="G823" s="162"/>
      <c r="H823" s="162"/>
      <c r="I823" s="162"/>
      <c r="J823" s="162"/>
      <c r="K823" s="162"/>
      <c r="L823" s="162"/>
      <c r="M823" s="162"/>
      <c r="N823" s="162"/>
      <c r="O823" s="162"/>
    </row>
    <row r="824" spans="1:15" ht="15.75" customHeight="1">
      <c r="A824" s="169">
        <v>2130207</v>
      </c>
      <c r="B824" s="170" t="s">
        <v>812</v>
      </c>
      <c r="C824" s="174"/>
      <c r="D824" s="175"/>
      <c r="E824" s="173">
        <f t="shared" si="12"/>
        <v>0</v>
      </c>
      <c r="F824" s="162"/>
      <c r="G824" s="162"/>
      <c r="H824" s="162"/>
      <c r="I824" s="162"/>
      <c r="J824" s="162"/>
      <c r="K824" s="162"/>
      <c r="L824" s="162"/>
      <c r="M824" s="162"/>
      <c r="N824" s="162"/>
      <c r="O824" s="162"/>
    </row>
    <row r="825" spans="1:15" ht="15.75" customHeight="1">
      <c r="A825" s="169">
        <v>2130209</v>
      </c>
      <c r="B825" s="170" t="s">
        <v>813</v>
      </c>
      <c r="C825" s="174">
        <v>1</v>
      </c>
      <c r="D825" s="175">
        <v>900</v>
      </c>
      <c r="E825" s="173">
        <f t="shared" si="12"/>
        <v>900</v>
      </c>
      <c r="F825" s="162"/>
      <c r="G825" s="162"/>
      <c r="H825" s="162"/>
      <c r="I825" s="162"/>
      <c r="J825" s="162"/>
      <c r="K825" s="162"/>
      <c r="L825" s="162"/>
      <c r="M825" s="162"/>
      <c r="N825" s="162"/>
      <c r="O825" s="162"/>
    </row>
    <row r="826" spans="1:15" ht="15.75" customHeight="1">
      <c r="A826" s="169">
        <v>2130211</v>
      </c>
      <c r="B826" s="170" t="s">
        <v>814</v>
      </c>
      <c r="C826" s="174"/>
      <c r="D826" s="175"/>
      <c r="E826" s="173">
        <f t="shared" si="12"/>
        <v>0</v>
      </c>
      <c r="F826" s="162"/>
      <c r="G826" s="162"/>
      <c r="H826" s="162"/>
      <c r="I826" s="162"/>
      <c r="J826" s="162"/>
      <c r="K826" s="162"/>
      <c r="L826" s="162"/>
      <c r="M826" s="162"/>
      <c r="N826" s="162"/>
      <c r="O826" s="162"/>
    </row>
    <row r="827" spans="1:15" ht="15.75" customHeight="1">
      <c r="A827" s="169">
        <v>2130212</v>
      </c>
      <c r="B827" s="170" t="s">
        <v>815</v>
      </c>
      <c r="C827" s="174"/>
      <c r="D827" s="175"/>
      <c r="E827" s="173">
        <f t="shared" si="12"/>
        <v>0</v>
      </c>
      <c r="F827" s="162"/>
      <c r="G827" s="162"/>
      <c r="H827" s="162"/>
      <c r="I827" s="162"/>
      <c r="J827" s="162"/>
      <c r="K827" s="162"/>
      <c r="L827" s="162"/>
      <c r="M827" s="162"/>
      <c r="N827" s="162"/>
      <c r="O827" s="162"/>
    </row>
    <row r="828" spans="1:15" ht="15.75" customHeight="1">
      <c r="A828" s="169">
        <v>2130213</v>
      </c>
      <c r="B828" s="170" t="s">
        <v>816</v>
      </c>
      <c r="C828" s="174"/>
      <c r="D828" s="175"/>
      <c r="E828" s="173">
        <f t="shared" si="12"/>
        <v>0</v>
      </c>
      <c r="F828" s="162"/>
      <c r="G828" s="162"/>
      <c r="H828" s="162"/>
      <c r="I828" s="162"/>
      <c r="J828" s="162"/>
      <c r="K828" s="162"/>
      <c r="L828" s="162"/>
      <c r="M828" s="162"/>
      <c r="N828" s="162"/>
      <c r="O828" s="162"/>
    </row>
    <row r="829" spans="1:15" ht="15.75" customHeight="1">
      <c r="A829" s="169">
        <v>2130217</v>
      </c>
      <c r="B829" s="170" t="s">
        <v>817</v>
      </c>
      <c r="C829" s="174"/>
      <c r="D829" s="175"/>
      <c r="E829" s="173">
        <f t="shared" si="12"/>
        <v>0</v>
      </c>
      <c r="F829" s="162"/>
      <c r="G829" s="162"/>
      <c r="H829" s="162"/>
      <c r="I829" s="162"/>
      <c r="J829" s="162"/>
      <c r="K829" s="162"/>
      <c r="L829" s="162"/>
      <c r="M829" s="162"/>
      <c r="N829" s="162"/>
      <c r="O829" s="162"/>
    </row>
    <row r="830" spans="1:15" ht="15.75" customHeight="1">
      <c r="A830" s="169">
        <v>2130220</v>
      </c>
      <c r="B830" s="170" t="s">
        <v>818</v>
      </c>
      <c r="C830" s="174"/>
      <c r="D830" s="175"/>
      <c r="E830" s="173">
        <f t="shared" si="12"/>
        <v>0</v>
      </c>
      <c r="F830" s="162"/>
      <c r="G830" s="162"/>
      <c r="H830" s="162"/>
      <c r="I830" s="162"/>
      <c r="J830" s="162"/>
      <c r="K830" s="162"/>
      <c r="L830" s="162"/>
      <c r="M830" s="162"/>
      <c r="N830" s="162"/>
      <c r="O830" s="162"/>
    </row>
    <row r="831" spans="1:15" ht="15.75" customHeight="1">
      <c r="A831" s="169">
        <v>2130221</v>
      </c>
      <c r="B831" s="170" t="s">
        <v>819</v>
      </c>
      <c r="C831" s="174"/>
      <c r="D831" s="175"/>
      <c r="E831" s="173">
        <f t="shared" si="12"/>
        <v>0</v>
      </c>
      <c r="F831" s="162"/>
      <c r="G831" s="162"/>
      <c r="H831" s="162"/>
      <c r="I831" s="162"/>
      <c r="J831" s="162"/>
      <c r="K831" s="162"/>
      <c r="L831" s="162"/>
      <c r="M831" s="162"/>
      <c r="N831" s="162"/>
      <c r="O831" s="162"/>
    </row>
    <row r="832" spans="1:15" ht="15.75" customHeight="1">
      <c r="A832" s="169">
        <v>2130223</v>
      </c>
      <c r="B832" s="170" t="s">
        <v>820</v>
      </c>
      <c r="C832" s="174"/>
      <c r="D832" s="175"/>
      <c r="E832" s="173">
        <f t="shared" si="12"/>
        <v>0</v>
      </c>
      <c r="F832" s="162"/>
      <c r="G832" s="162"/>
      <c r="H832" s="162"/>
      <c r="I832" s="162"/>
      <c r="J832" s="162"/>
      <c r="K832" s="162"/>
      <c r="L832" s="162"/>
      <c r="M832" s="162"/>
      <c r="N832" s="162"/>
      <c r="O832" s="162"/>
    </row>
    <row r="833" spans="1:15" ht="15.75" customHeight="1">
      <c r="A833" s="169">
        <v>2130226</v>
      </c>
      <c r="B833" s="170" t="s">
        <v>821</v>
      </c>
      <c r="C833" s="174"/>
      <c r="D833" s="175"/>
      <c r="E833" s="173">
        <f t="shared" si="12"/>
        <v>0</v>
      </c>
      <c r="F833" s="162"/>
      <c r="G833" s="162"/>
      <c r="H833" s="162"/>
      <c r="I833" s="162"/>
      <c r="J833" s="162"/>
      <c r="K833" s="162"/>
      <c r="L833" s="162"/>
      <c r="M833" s="162"/>
      <c r="N833" s="162"/>
      <c r="O833" s="162"/>
    </row>
    <row r="834" spans="1:15" ht="15.75" customHeight="1">
      <c r="A834" s="169">
        <v>2130227</v>
      </c>
      <c r="B834" s="170" t="s">
        <v>822</v>
      </c>
      <c r="C834" s="174"/>
      <c r="D834" s="175"/>
      <c r="E834" s="173">
        <f t="shared" si="12"/>
        <v>0</v>
      </c>
      <c r="F834" s="162"/>
      <c r="G834" s="162"/>
      <c r="H834" s="162"/>
      <c r="I834" s="162"/>
      <c r="J834" s="162"/>
      <c r="K834" s="162"/>
      <c r="L834" s="162"/>
      <c r="M834" s="162"/>
      <c r="N834" s="162"/>
      <c r="O834" s="162"/>
    </row>
    <row r="835" spans="1:15" ht="15.75" customHeight="1">
      <c r="A835" s="169">
        <v>2130234</v>
      </c>
      <c r="B835" s="170" t="s">
        <v>823</v>
      </c>
      <c r="C835" s="174">
        <v>12</v>
      </c>
      <c r="D835" s="175"/>
      <c r="E835" s="173">
        <f t="shared" si="12"/>
        <v>0</v>
      </c>
      <c r="F835" s="162"/>
      <c r="G835" s="162"/>
      <c r="H835" s="162"/>
      <c r="I835" s="162"/>
      <c r="J835" s="162"/>
      <c r="K835" s="162"/>
      <c r="L835" s="162"/>
      <c r="M835" s="162"/>
      <c r="N835" s="162"/>
      <c r="O835" s="162"/>
    </row>
    <row r="836" spans="1:15" ht="15.75" customHeight="1">
      <c r="A836" s="169">
        <v>2130236</v>
      </c>
      <c r="B836" s="170" t="s">
        <v>824</v>
      </c>
      <c r="C836" s="174"/>
      <c r="D836" s="175"/>
      <c r="E836" s="173">
        <f t="shared" si="12"/>
        <v>0</v>
      </c>
      <c r="F836" s="162"/>
      <c r="G836" s="162"/>
      <c r="H836" s="162"/>
      <c r="I836" s="162"/>
      <c r="J836" s="162"/>
      <c r="K836" s="162"/>
      <c r="L836" s="162"/>
      <c r="M836" s="162"/>
      <c r="N836" s="162"/>
      <c r="O836" s="162"/>
    </row>
    <row r="837" spans="1:15" ht="15.75" customHeight="1">
      <c r="A837" s="169">
        <v>2130237</v>
      </c>
      <c r="B837" s="170" t="s">
        <v>793</v>
      </c>
      <c r="C837" s="174"/>
      <c r="D837" s="175"/>
      <c r="E837" s="173">
        <f aca="true" t="shared" si="13" ref="E837:E900">_xlfn.IFERROR(D837/C837,0)</f>
        <v>0</v>
      </c>
      <c r="F837" s="162"/>
      <c r="G837" s="162"/>
      <c r="H837" s="162"/>
      <c r="I837" s="162"/>
      <c r="J837" s="162"/>
      <c r="K837" s="162"/>
      <c r="L837" s="162"/>
      <c r="M837" s="162"/>
      <c r="N837" s="162"/>
      <c r="O837" s="162"/>
    </row>
    <row r="838" spans="1:15" ht="15.75" customHeight="1">
      <c r="A838" s="169">
        <v>2130299</v>
      </c>
      <c r="B838" s="170" t="s">
        <v>825</v>
      </c>
      <c r="C838" s="174">
        <v>901</v>
      </c>
      <c r="D838" s="175">
        <v>5</v>
      </c>
      <c r="E838" s="173">
        <f t="shared" si="13"/>
        <v>0.005549389567147614</v>
      </c>
      <c r="F838" s="162"/>
      <c r="G838" s="162"/>
      <c r="H838" s="162"/>
      <c r="I838" s="162"/>
      <c r="J838" s="162"/>
      <c r="K838" s="162"/>
      <c r="L838" s="162"/>
      <c r="M838" s="162"/>
      <c r="N838" s="162"/>
      <c r="O838" s="162"/>
    </row>
    <row r="839" spans="1:15" ht="15.75" customHeight="1">
      <c r="A839" s="169">
        <v>21303</v>
      </c>
      <c r="B839" s="170" t="s">
        <v>826</v>
      </c>
      <c r="C839" s="171">
        <f>SUM(C840,C841,C842,C843,C844,C845,C846,C847,C848,C849,C850,C851,C852,C853,C854,C855,C856,C857,C858,C859,C860,C861,C862,C863,C864,C865,C866)</f>
        <v>2212</v>
      </c>
      <c r="D839" s="171">
        <f>SUM(D840,D841,D842,D843,D844,D845,D846,D847,D848,D849,D850,D851,D852,D853,D854,D855,D856,D857,D858,D859,D860,D861,D862,D863,D864,D865,D866)</f>
        <v>6970</v>
      </c>
      <c r="E839" s="173">
        <f t="shared" si="13"/>
        <v>3.1509945750452077</v>
      </c>
      <c r="F839" s="162"/>
      <c r="G839" s="162"/>
      <c r="H839" s="162"/>
      <c r="I839" s="162"/>
      <c r="J839" s="162"/>
      <c r="K839" s="162"/>
      <c r="L839" s="162"/>
      <c r="M839" s="162"/>
      <c r="N839" s="162"/>
      <c r="O839" s="162"/>
    </row>
    <row r="840" spans="1:15" ht="15.75" customHeight="1">
      <c r="A840" s="169">
        <v>2130301</v>
      </c>
      <c r="B840" s="170" t="s">
        <v>212</v>
      </c>
      <c r="C840" s="174"/>
      <c r="D840" s="174"/>
      <c r="E840" s="173">
        <f t="shared" si="13"/>
        <v>0</v>
      </c>
      <c r="F840" s="162"/>
      <c r="G840" s="162"/>
      <c r="H840" s="162"/>
      <c r="I840" s="162"/>
      <c r="J840" s="162"/>
      <c r="K840" s="162"/>
      <c r="L840" s="162"/>
      <c r="M840" s="162"/>
      <c r="N840" s="162"/>
      <c r="O840" s="162"/>
    </row>
    <row r="841" spans="1:15" ht="15.75" customHeight="1">
      <c r="A841" s="169">
        <v>2130302</v>
      </c>
      <c r="B841" s="170" t="s">
        <v>213</v>
      </c>
      <c r="C841" s="174"/>
      <c r="D841" s="175"/>
      <c r="E841" s="173">
        <f t="shared" si="13"/>
        <v>0</v>
      </c>
      <c r="F841" s="162"/>
      <c r="G841" s="162"/>
      <c r="H841" s="162"/>
      <c r="I841" s="162"/>
      <c r="J841" s="162"/>
      <c r="K841" s="162"/>
      <c r="L841" s="162"/>
      <c r="M841" s="162"/>
      <c r="N841" s="162"/>
      <c r="O841" s="162"/>
    </row>
    <row r="842" spans="1:15" ht="15.75" customHeight="1">
      <c r="A842" s="169">
        <v>2130303</v>
      </c>
      <c r="B842" s="170" t="s">
        <v>214</v>
      </c>
      <c r="C842" s="174"/>
      <c r="D842" s="175"/>
      <c r="E842" s="173">
        <f t="shared" si="13"/>
        <v>0</v>
      </c>
      <c r="F842" s="162"/>
      <c r="G842" s="162"/>
      <c r="H842" s="162"/>
      <c r="I842" s="162"/>
      <c r="J842" s="162"/>
      <c r="K842" s="162"/>
      <c r="L842" s="162"/>
      <c r="M842" s="162"/>
      <c r="N842" s="162"/>
      <c r="O842" s="162"/>
    </row>
    <row r="843" spans="1:15" ht="15.75" customHeight="1">
      <c r="A843" s="169">
        <v>2130304</v>
      </c>
      <c r="B843" s="170" t="s">
        <v>827</v>
      </c>
      <c r="C843" s="174"/>
      <c r="D843" s="175"/>
      <c r="E843" s="173">
        <f t="shared" si="13"/>
        <v>0</v>
      </c>
      <c r="F843" s="162"/>
      <c r="G843" s="162"/>
      <c r="H843" s="162"/>
      <c r="I843" s="162"/>
      <c r="J843" s="162"/>
      <c r="K843" s="162"/>
      <c r="L843" s="162"/>
      <c r="M843" s="162"/>
      <c r="N843" s="162"/>
      <c r="O843" s="162"/>
    </row>
    <row r="844" spans="1:15" ht="15.75" customHeight="1">
      <c r="A844" s="169">
        <v>2130305</v>
      </c>
      <c r="B844" s="170" t="s">
        <v>828</v>
      </c>
      <c r="C844" s="174">
        <v>254</v>
      </c>
      <c r="D844" s="175">
        <v>4552</v>
      </c>
      <c r="E844" s="173">
        <f t="shared" si="13"/>
        <v>17.921259842519685</v>
      </c>
      <c r="F844" s="162"/>
      <c r="G844" s="162"/>
      <c r="H844" s="162"/>
      <c r="I844" s="162"/>
      <c r="J844" s="162"/>
      <c r="K844" s="162"/>
      <c r="L844" s="162"/>
      <c r="M844" s="162"/>
      <c r="N844" s="162"/>
      <c r="O844" s="162"/>
    </row>
    <row r="845" spans="1:15" ht="15.75" customHeight="1">
      <c r="A845" s="169">
        <v>2130306</v>
      </c>
      <c r="B845" s="170" t="s">
        <v>829</v>
      </c>
      <c r="C845" s="174"/>
      <c r="D845" s="175">
        <v>408</v>
      </c>
      <c r="E845" s="173">
        <f t="shared" si="13"/>
        <v>0</v>
      </c>
      <c r="F845" s="162"/>
      <c r="G845" s="162"/>
      <c r="H845" s="162"/>
      <c r="I845" s="162"/>
      <c r="J845" s="162"/>
      <c r="K845" s="162"/>
      <c r="L845" s="162"/>
      <c r="M845" s="162"/>
      <c r="N845" s="162"/>
      <c r="O845" s="162"/>
    </row>
    <row r="846" spans="1:15" ht="15.75" customHeight="1">
      <c r="A846" s="169">
        <v>2130307</v>
      </c>
      <c r="B846" s="170" t="s">
        <v>830</v>
      </c>
      <c r="C846" s="174"/>
      <c r="D846" s="175"/>
      <c r="E846" s="173">
        <f t="shared" si="13"/>
        <v>0</v>
      </c>
      <c r="F846" s="162"/>
      <c r="G846" s="162"/>
      <c r="H846" s="162"/>
      <c r="I846" s="162"/>
      <c r="J846" s="162"/>
      <c r="K846" s="162"/>
      <c r="L846" s="162"/>
      <c r="M846" s="162"/>
      <c r="N846" s="162"/>
      <c r="O846" s="162"/>
    </row>
    <row r="847" spans="1:15" ht="15.75" customHeight="1">
      <c r="A847" s="169">
        <v>2130308</v>
      </c>
      <c r="B847" s="170" t="s">
        <v>831</v>
      </c>
      <c r="C847" s="174"/>
      <c r="D847" s="175"/>
      <c r="E847" s="173">
        <f t="shared" si="13"/>
        <v>0</v>
      </c>
      <c r="F847" s="162"/>
      <c r="G847" s="162"/>
      <c r="H847" s="162"/>
      <c r="I847" s="162"/>
      <c r="J847" s="162"/>
      <c r="K847" s="162"/>
      <c r="L847" s="162"/>
      <c r="M847" s="162"/>
      <c r="N847" s="162"/>
      <c r="O847" s="162"/>
    </row>
    <row r="848" spans="1:15" ht="15.75" customHeight="1">
      <c r="A848" s="169">
        <v>2130309</v>
      </c>
      <c r="B848" s="170" t="s">
        <v>832</v>
      </c>
      <c r="C848" s="174"/>
      <c r="D848" s="175"/>
      <c r="E848" s="173">
        <f t="shared" si="13"/>
        <v>0</v>
      </c>
      <c r="F848" s="162"/>
      <c r="G848" s="162"/>
      <c r="H848" s="162"/>
      <c r="I848" s="162"/>
      <c r="J848" s="162"/>
      <c r="K848" s="162"/>
      <c r="L848" s="162"/>
      <c r="M848" s="162"/>
      <c r="N848" s="162"/>
      <c r="O848" s="162"/>
    </row>
    <row r="849" spans="1:15" ht="15.75" customHeight="1">
      <c r="A849" s="169">
        <v>2130310</v>
      </c>
      <c r="B849" s="170" t="s">
        <v>833</v>
      </c>
      <c r="C849" s="174"/>
      <c r="D849" s="175"/>
      <c r="E849" s="173">
        <f t="shared" si="13"/>
        <v>0</v>
      </c>
      <c r="F849" s="162"/>
      <c r="G849" s="162"/>
      <c r="H849" s="162"/>
      <c r="I849" s="162"/>
      <c r="J849" s="162"/>
      <c r="K849" s="162"/>
      <c r="L849" s="162"/>
      <c r="M849" s="162"/>
      <c r="N849" s="162"/>
      <c r="O849" s="162"/>
    </row>
    <row r="850" spans="1:15" ht="15.75" customHeight="1">
      <c r="A850" s="169">
        <v>2130311</v>
      </c>
      <c r="B850" s="170" t="s">
        <v>834</v>
      </c>
      <c r="C850" s="174"/>
      <c r="D850" s="175"/>
      <c r="E850" s="173">
        <f t="shared" si="13"/>
        <v>0</v>
      </c>
      <c r="F850" s="162"/>
      <c r="G850" s="162"/>
      <c r="H850" s="162"/>
      <c r="I850" s="162"/>
      <c r="J850" s="162"/>
      <c r="K850" s="162"/>
      <c r="L850" s="162"/>
      <c r="M850" s="162"/>
      <c r="N850" s="162"/>
      <c r="O850" s="162"/>
    </row>
    <row r="851" spans="1:15" ht="15.75" customHeight="1">
      <c r="A851" s="169">
        <v>2130312</v>
      </c>
      <c r="B851" s="170" t="s">
        <v>835</v>
      </c>
      <c r="C851" s="174"/>
      <c r="D851" s="175"/>
      <c r="E851" s="173">
        <f t="shared" si="13"/>
        <v>0</v>
      </c>
      <c r="F851" s="162"/>
      <c r="G851" s="162"/>
      <c r="H851" s="162"/>
      <c r="I851" s="162"/>
      <c r="J851" s="162"/>
      <c r="K851" s="162"/>
      <c r="L851" s="162"/>
      <c r="M851" s="162"/>
      <c r="N851" s="162"/>
      <c r="O851" s="162"/>
    </row>
    <row r="852" spans="1:15" ht="15.75" customHeight="1">
      <c r="A852" s="169">
        <v>2130313</v>
      </c>
      <c r="B852" s="170" t="s">
        <v>836</v>
      </c>
      <c r="C852" s="174"/>
      <c r="D852" s="175"/>
      <c r="E852" s="173">
        <f t="shared" si="13"/>
        <v>0</v>
      </c>
      <c r="F852" s="162"/>
      <c r="G852" s="162"/>
      <c r="H852" s="162"/>
      <c r="I852" s="162"/>
      <c r="J852" s="162"/>
      <c r="K852" s="162"/>
      <c r="L852" s="162"/>
      <c r="M852" s="162"/>
      <c r="N852" s="162"/>
      <c r="O852" s="162"/>
    </row>
    <row r="853" spans="1:15" ht="15.75" customHeight="1">
      <c r="A853" s="169">
        <v>2130314</v>
      </c>
      <c r="B853" s="170" t="s">
        <v>837</v>
      </c>
      <c r="C853" s="174">
        <v>20</v>
      </c>
      <c r="D853" s="175"/>
      <c r="E853" s="173">
        <f t="shared" si="13"/>
        <v>0</v>
      </c>
      <c r="F853" s="162"/>
      <c r="G853" s="162"/>
      <c r="H853" s="162"/>
      <c r="I853" s="162"/>
      <c r="J853" s="162"/>
      <c r="K853" s="162"/>
      <c r="L853" s="162"/>
      <c r="M853" s="162"/>
      <c r="N853" s="162"/>
      <c r="O853" s="162"/>
    </row>
    <row r="854" spans="1:15" ht="15.75" customHeight="1">
      <c r="A854" s="169">
        <v>2130315</v>
      </c>
      <c r="B854" s="170" t="s">
        <v>838</v>
      </c>
      <c r="C854" s="174">
        <v>50</v>
      </c>
      <c r="D854" s="175"/>
      <c r="E854" s="173">
        <f t="shared" si="13"/>
        <v>0</v>
      </c>
      <c r="F854" s="162"/>
      <c r="G854" s="162"/>
      <c r="H854" s="162"/>
      <c r="I854" s="162"/>
      <c r="J854" s="162"/>
      <c r="K854" s="162"/>
      <c r="L854" s="162"/>
      <c r="M854" s="162"/>
      <c r="N854" s="162"/>
      <c r="O854" s="162"/>
    </row>
    <row r="855" spans="1:15" ht="15.75" customHeight="1">
      <c r="A855" s="169">
        <v>2130316</v>
      </c>
      <c r="B855" s="170" t="s">
        <v>839</v>
      </c>
      <c r="C855" s="174"/>
      <c r="D855" s="175"/>
      <c r="E855" s="173">
        <f t="shared" si="13"/>
        <v>0</v>
      </c>
      <c r="F855" s="162"/>
      <c r="G855" s="162"/>
      <c r="H855" s="162"/>
      <c r="I855" s="162"/>
      <c r="J855" s="162"/>
      <c r="K855" s="162"/>
      <c r="L855" s="162"/>
      <c r="M855" s="162"/>
      <c r="N855" s="162"/>
      <c r="O855" s="162"/>
    </row>
    <row r="856" spans="1:15" ht="15.75" customHeight="1">
      <c r="A856" s="169">
        <v>2130317</v>
      </c>
      <c r="B856" s="170" t="s">
        <v>840</v>
      </c>
      <c r="C856" s="174"/>
      <c r="D856" s="175"/>
      <c r="E856" s="173">
        <f t="shared" si="13"/>
        <v>0</v>
      </c>
      <c r="F856" s="162"/>
      <c r="G856" s="162"/>
      <c r="H856" s="162"/>
      <c r="I856" s="162"/>
      <c r="J856" s="162"/>
      <c r="K856" s="162"/>
      <c r="L856" s="162"/>
      <c r="M856" s="162"/>
      <c r="N856" s="162"/>
      <c r="O856" s="162"/>
    </row>
    <row r="857" spans="1:15" ht="15.75" customHeight="1">
      <c r="A857" s="169">
        <v>2130318</v>
      </c>
      <c r="B857" s="170" t="s">
        <v>841</v>
      </c>
      <c r="C857" s="174"/>
      <c r="D857" s="175"/>
      <c r="E857" s="173">
        <f t="shared" si="13"/>
        <v>0</v>
      </c>
      <c r="F857" s="162"/>
      <c r="G857" s="162"/>
      <c r="H857" s="162"/>
      <c r="I857" s="162"/>
      <c r="J857" s="162"/>
      <c r="K857" s="162"/>
      <c r="L857" s="162"/>
      <c r="M857" s="162"/>
      <c r="N857" s="162"/>
      <c r="O857" s="162"/>
    </row>
    <row r="858" spans="1:15" ht="15.75" customHeight="1">
      <c r="A858" s="169">
        <v>2130319</v>
      </c>
      <c r="B858" s="170" t="s">
        <v>842</v>
      </c>
      <c r="C858" s="174">
        <v>181</v>
      </c>
      <c r="D858" s="175">
        <v>10</v>
      </c>
      <c r="E858" s="173">
        <f t="shared" si="13"/>
        <v>0.055248618784530384</v>
      </c>
      <c r="F858" s="162"/>
      <c r="G858" s="162"/>
      <c r="H858" s="162"/>
      <c r="I858" s="162"/>
      <c r="J858" s="162"/>
      <c r="K858" s="162"/>
      <c r="L858" s="162"/>
      <c r="M858" s="162"/>
      <c r="N858" s="162"/>
      <c r="O858" s="162"/>
    </row>
    <row r="859" spans="1:15" ht="15.75" customHeight="1">
      <c r="A859" s="169">
        <v>2130321</v>
      </c>
      <c r="B859" s="170" t="s">
        <v>843</v>
      </c>
      <c r="C859" s="174"/>
      <c r="D859" s="175"/>
      <c r="E859" s="173">
        <f t="shared" si="13"/>
        <v>0</v>
      </c>
      <c r="F859" s="162"/>
      <c r="G859" s="162"/>
      <c r="H859" s="162"/>
      <c r="I859" s="162"/>
      <c r="J859" s="162"/>
      <c r="K859" s="162"/>
      <c r="L859" s="162"/>
      <c r="M859" s="162"/>
      <c r="N859" s="162"/>
      <c r="O859" s="162"/>
    </row>
    <row r="860" spans="1:15" ht="15.75" customHeight="1">
      <c r="A860" s="169">
        <v>2130322</v>
      </c>
      <c r="B860" s="170" t="s">
        <v>844</v>
      </c>
      <c r="C860" s="174"/>
      <c r="D860" s="175"/>
      <c r="E860" s="173">
        <f t="shared" si="13"/>
        <v>0</v>
      </c>
      <c r="F860" s="162"/>
      <c r="G860" s="162"/>
      <c r="H860" s="162"/>
      <c r="I860" s="162"/>
      <c r="J860" s="162"/>
      <c r="K860" s="162"/>
      <c r="L860" s="162"/>
      <c r="M860" s="162"/>
      <c r="N860" s="162"/>
      <c r="O860" s="162"/>
    </row>
    <row r="861" spans="1:15" ht="15.75" customHeight="1">
      <c r="A861" s="169">
        <v>2130333</v>
      </c>
      <c r="B861" s="170" t="s">
        <v>820</v>
      </c>
      <c r="C861" s="174"/>
      <c r="D861" s="175"/>
      <c r="E861" s="173">
        <f t="shared" si="13"/>
        <v>0</v>
      </c>
      <c r="F861" s="162"/>
      <c r="G861" s="162"/>
      <c r="H861" s="162"/>
      <c r="I861" s="162"/>
      <c r="J861" s="162"/>
      <c r="K861" s="162"/>
      <c r="L861" s="162"/>
      <c r="M861" s="162"/>
      <c r="N861" s="162"/>
      <c r="O861" s="162"/>
    </row>
    <row r="862" spans="1:15" ht="15.75" customHeight="1">
      <c r="A862" s="169">
        <v>2130334</v>
      </c>
      <c r="B862" s="170" t="s">
        <v>845</v>
      </c>
      <c r="C862" s="174"/>
      <c r="D862" s="175"/>
      <c r="E862" s="173">
        <f t="shared" si="13"/>
        <v>0</v>
      </c>
      <c r="F862" s="162"/>
      <c r="G862" s="162"/>
      <c r="H862" s="162"/>
      <c r="I862" s="162"/>
      <c r="J862" s="162"/>
      <c r="K862" s="162"/>
      <c r="L862" s="162"/>
      <c r="M862" s="162"/>
      <c r="N862" s="162"/>
      <c r="O862" s="162"/>
    </row>
    <row r="863" spans="1:15" ht="15.75" customHeight="1">
      <c r="A863" s="169">
        <v>2130335</v>
      </c>
      <c r="B863" s="170" t="s">
        <v>846</v>
      </c>
      <c r="C863" s="174">
        <v>43</v>
      </c>
      <c r="D863" s="175">
        <v>0</v>
      </c>
      <c r="E863" s="173">
        <f t="shared" si="13"/>
        <v>0</v>
      </c>
      <c r="F863" s="162"/>
      <c r="G863" s="162"/>
      <c r="H863" s="162"/>
      <c r="I863" s="162"/>
      <c r="J863" s="162"/>
      <c r="K863" s="162"/>
      <c r="L863" s="162"/>
      <c r="M863" s="162"/>
      <c r="N863" s="162"/>
      <c r="O863" s="162"/>
    </row>
    <row r="864" spans="1:15" ht="15.75" customHeight="1">
      <c r="A864" s="169">
        <v>2130336</v>
      </c>
      <c r="B864" s="170" t="s">
        <v>847</v>
      </c>
      <c r="C864" s="174"/>
      <c r="D864" s="175"/>
      <c r="E864" s="173">
        <f t="shared" si="13"/>
        <v>0</v>
      </c>
      <c r="F864" s="162"/>
      <c r="G864" s="162"/>
      <c r="H864" s="162"/>
      <c r="I864" s="162"/>
      <c r="J864" s="162"/>
      <c r="K864" s="162"/>
      <c r="L864" s="162"/>
      <c r="M864" s="162"/>
      <c r="N864" s="162"/>
      <c r="O864" s="162"/>
    </row>
    <row r="865" spans="1:15" ht="15.75" customHeight="1">
      <c r="A865" s="169">
        <v>2130337</v>
      </c>
      <c r="B865" s="170" t="s">
        <v>848</v>
      </c>
      <c r="C865" s="174"/>
      <c r="D865" s="175"/>
      <c r="E865" s="173">
        <f t="shared" si="13"/>
        <v>0</v>
      </c>
      <c r="F865" s="162"/>
      <c r="G865" s="162"/>
      <c r="H865" s="162"/>
      <c r="I865" s="162"/>
      <c r="J865" s="162"/>
      <c r="K865" s="162"/>
      <c r="L865" s="162"/>
      <c r="M865" s="162"/>
      <c r="N865" s="162"/>
      <c r="O865" s="162"/>
    </row>
    <row r="866" spans="1:15" ht="15.75" customHeight="1">
      <c r="A866" s="169">
        <v>2130399</v>
      </c>
      <c r="B866" s="170" t="s">
        <v>849</v>
      </c>
      <c r="C866" s="174">
        <v>1664</v>
      </c>
      <c r="D866" s="175">
        <v>2000</v>
      </c>
      <c r="E866" s="173">
        <f t="shared" si="13"/>
        <v>1.2019230769230769</v>
      </c>
      <c r="F866" s="162"/>
      <c r="G866" s="162"/>
      <c r="H866" s="162"/>
      <c r="I866" s="162"/>
      <c r="J866" s="162"/>
      <c r="K866" s="162"/>
      <c r="L866" s="162"/>
      <c r="M866" s="162"/>
      <c r="N866" s="162"/>
      <c r="O866" s="162"/>
    </row>
    <row r="867" spans="1:15" ht="15.75" customHeight="1">
      <c r="A867" s="169">
        <v>21305</v>
      </c>
      <c r="B867" s="170" t="s">
        <v>850</v>
      </c>
      <c r="C867" s="171">
        <f>SUM(C868,C869,C870,C871,C872,C873,C874,C875,C876,C877)</f>
        <v>8473</v>
      </c>
      <c r="D867" s="171">
        <f>SUM(D868,D869,D870,D871,D872,D873,D874,D875,D876,D877)</f>
        <v>6816</v>
      </c>
      <c r="E867" s="173">
        <f t="shared" si="13"/>
        <v>0.8044376253983241</v>
      </c>
      <c r="F867" s="162"/>
      <c r="G867" s="162"/>
      <c r="H867" s="162"/>
      <c r="I867" s="162"/>
      <c r="J867" s="162"/>
      <c r="K867" s="162"/>
      <c r="L867" s="162"/>
      <c r="M867" s="162"/>
      <c r="N867" s="162"/>
      <c r="O867" s="162"/>
    </row>
    <row r="868" spans="1:15" ht="15.75" customHeight="1">
      <c r="A868" s="169">
        <v>2130501</v>
      </c>
      <c r="B868" s="170" t="s">
        <v>212</v>
      </c>
      <c r="C868" s="174"/>
      <c r="D868" s="174"/>
      <c r="E868" s="173">
        <f t="shared" si="13"/>
        <v>0</v>
      </c>
      <c r="F868" s="162"/>
      <c r="G868" s="162"/>
      <c r="H868" s="162"/>
      <c r="I868" s="162"/>
      <c r="J868" s="162"/>
      <c r="K868" s="162"/>
      <c r="L868" s="162"/>
      <c r="M868" s="162"/>
      <c r="N868" s="162"/>
      <c r="O868" s="162"/>
    </row>
    <row r="869" spans="1:15" ht="15.75" customHeight="1">
      <c r="A869" s="169">
        <v>2130502</v>
      </c>
      <c r="B869" s="170" t="s">
        <v>213</v>
      </c>
      <c r="C869" s="174">
        <v>71</v>
      </c>
      <c r="D869" s="175">
        <v>0</v>
      </c>
      <c r="E869" s="173">
        <f t="shared" si="13"/>
        <v>0</v>
      </c>
      <c r="F869" s="162"/>
      <c r="G869" s="162"/>
      <c r="H869" s="162"/>
      <c r="I869" s="162"/>
      <c r="J869" s="162"/>
      <c r="K869" s="162"/>
      <c r="L869" s="162"/>
      <c r="M869" s="162"/>
      <c r="N869" s="162"/>
      <c r="O869" s="162"/>
    </row>
    <row r="870" spans="1:15" ht="15.75" customHeight="1">
      <c r="A870" s="169">
        <v>2130503</v>
      </c>
      <c r="B870" s="170" t="s">
        <v>214</v>
      </c>
      <c r="C870" s="174"/>
      <c r="D870" s="175"/>
      <c r="E870" s="173">
        <f t="shared" si="13"/>
        <v>0</v>
      </c>
      <c r="F870" s="162"/>
      <c r="G870" s="162"/>
      <c r="H870" s="162"/>
      <c r="I870" s="162"/>
      <c r="J870" s="162"/>
      <c r="K870" s="162"/>
      <c r="L870" s="162"/>
      <c r="M870" s="162"/>
      <c r="N870" s="162"/>
      <c r="O870" s="162"/>
    </row>
    <row r="871" spans="1:15" ht="15.75" customHeight="1">
      <c r="A871" s="169">
        <v>2130504</v>
      </c>
      <c r="B871" s="170" t="s">
        <v>851</v>
      </c>
      <c r="C871" s="174"/>
      <c r="D871" s="175"/>
      <c r="E871" s="173">
        <f t="shared" si="13"/>
        <v>0</v>
      </c>
      <c r="F871" s="162"/>
      <c r="G871" s="162"/>
      <c r="H871" s="162"/>
      <c r="I871" s="162"/>
      <c r="J871" s="162"/>
      <c r="K871" s="162"/>
      <c r="L871" s="162"/>
      <c r="M871" s="162"/>
      <c r="N871" s="162"/>
      <c r="O871" s="162"/>
    </row>
    <row r="872" spans="1:15" ht="15.75" customHeight="1">
      <c r="A872" s="169">
        <v>2130505</v>
      </c>
      <c r="B872" s="170" t="s">
        <v>852</v>
      </c>
      <c r="C872" s="174">
        <v>7888</v>
      </c>
      <c r="D872" s="175">
        <v>6816</v>
      </c>
      <c r="E872" s="173">
        <f t="shared" si="13"/>
        <v>0.8640973630831643</v>
      </c>
      <c r="F872" s="162"/>
      <c r="G872" s="162"/>
      <c r="H872" s="162"/>
      <c r="I872" s="162"/>
      <c r="J872" s="162"/>
      <c r="K872" s="162"/>
      <c r="L872" s="162"/>
      <c r="M872" s="162"/>
      <c r="N872" s="162"/>
      <c r="O872" s="162"/>
    </row>
    <row r="873" spans="1:15" ht="15.75" customHeight="1">
      <c r="A873" s="169">
        <v>2130506</v>
      </c>
      <c r="B873" s="170" t="s">
        <v>853</v>
      </c>
      <c r="C873" s="174"/>
      <c r="D873" s="175"/>
      <c r="E873" s="173">
        <f t="shared" si="13"/>
        <v>0</v>
      </c>
      <c r="F873" s="162"/>
      <c r="G873" s="162"/>
      <c r="H873" s="162"/>
      <c r="I873" s="162"/>
      <c r="J873" s="162"/>
      <c r="K873" s="162"/>
      <c r="L873" s="162"/>
      <c r="M873" s="162"/>
      <c r="N873" s="162"/>
      <c r="O873" s="162"/>
    </row>
    <row r="874" spans="1:15" ht="15.75" customHeight="1">
      <c r="A874" s="169">
        <v>2130507</v>
      </c>
      <c r="B874" s="170" t="s">
        <v>854</v>
      </c>
      <c r="C874" s="174"/>
      <c r="D874" s="175"/>
      <c r="E874" s="173">
        <f t="shared" si="13"/>
        <v>0</v>
      </c>
      <c r="F874" s="162"/>
      <c r="G874" s="162"/>
      <c r="H874" s="162"/>
      <c r="I874" s="162"/>
      <c r="J874" s="162"/>
      <c r="K874" s="162"/>
      <c r="L874" s="162"/>
      <c r="M874" s="162"/>
      <c r="N874" s="162"/>
      <c r="O874" s="162"/>
    </row>
    <row r="875" spans="1:15" ht="15.75" customHeight="1">
      <c r="A875" s="169">
        <v>2130508</v>
      </c>
      <c r="B875" s="170" t="s">
        <v>855</v>
      </c>
      <c r="C875" s="174"/>
      <c r="D875" s="175"/>
      <c r="E875" s="173">
        <f t="shared" si="13"/>
        <v>0</v>
      </c>
      <c r="F875" s="162"/>
      <c r="G875" s="162"/>
      <c r="H875" s="162"/>
      <c r="I875" s="162"/>
      <c r="J875" s="162"/>
      <c r="K875" s="162"/>
      <c r="L875" s="162"/>
      <c r="M875" s="162"/>
      <c r="N875" s="162"/>
      <c r="O875" s="162"/>
    </row>
    <row r="876" spans="1:15" ht="15.75" customHeight="1">
      <c r="A876" s="169">
        <v>2130550</v>
      </c>
      <c r="B876" s="170" t="s">
        <v>221</v>
      </c>
      <c r="C876" s="174"/>
      <c r="D876" s="175"/>
      <c r="E876" s="173">
        <f t="shared" si="13"/>
        <v>0</v>
      </c>
      <c r="F876" s="162"/>
      <c r="G876" s="162"/>
      <c r="H876" s="162"/>
      <c r="I876" s="162"/>
      <c r="J876" s="162"/>
      <c r="K876" s="162"/>
      <c r="L876" s="162"/>
      <c r="M876" s="162"/>
      <c r="N876" s="162"/>
      <c r="O876" s="162"/>
    </row>
    <row r="877" spans="1:15" ht="15.75" customHeight="1">
      <c r="A877" s="169">
        <v>2130599</v>
      </c>
      <c r="B877" s="170" t="s">
        <v>856</v>
      </c>
      <c r="C877" s="174">
        <v>514</v>
      </c>
      <c r="D877" s="175">
        <v>0</v>
      </c>
      <c r="E877" s="173">
        <f t="shared" si="13"/>
        <v>0</v>
      </c>
      <c r="F877" s="162"/>
      <c r="G877" s="162"/>
      <c r="H877" s="162"/>
      <c r="I877" s="162"/>
      <c r="J877" s="162"/>
      <c r="K877" s="162"/>
      <c r="L877" s="162"/>
      <c r="M877" s="162"/>
      <c r="N877" s="162"/>
      <c r="O877" s="162"/>
    </row>
    <row r="878" spans="1:15" ht="15.75" customHeight="1">
      <c r="A878" s="169">
        <v>21307</v>
      </c>
      <c r="B878" s="170" t="s">
        <v>857</v>
      </c>
      <c r="C878" s="171">
        <f>SUM(C879,C880,C881,C882,C883,C884)</f>
        <v>3051</v>
      </c>
      <c r="D878" s="171">
        <f>SUM(D879,D880,D881,D882,D883,D884)</f>
        <v>6962</v>
      </c>
      <c r="E878" s="173">
        <f t="shared" si="13"/>
        <v>2.2818747951491316</v>
      </c>
      <c r="F878" s="162"/>
      <c r="G878" s="162"/>
      <c r="H878" s="162"/>
      <c r="I878" s="162"/>
      <c r="J878" s="162"/>
      <c r="K878" s="162"/>
      <c r="L878" s="162"/>
      <c r="M878" s="162"/>
      <c r="N878" s="162"/>
      <c r="O878" s="162"/>
    </row>
    <row r="879" spans="1:15" ht="15.75" customHeight="1">
      <c r="A879" s="169">
        <v>2130701</v>
      </c>
      <c r="B879" s="170" t="s">
        <v>858</v>
      </c>
      <c r="C879" s="174">
        <v>1461</v>
      </c>
      <c r="D879" s="174">
        <v>2250</v>
      </c>
      <c r="E879" s="173">
        <f t="shared" si="13"/>
        <v>1.540041067761807</v>
      </c>
      <c r="F879" s="162"/>
      <c r="G879" s="162"/>
      <c r="H879" s="162"/>
      <c r="I879" s="162"/>
      <c r="J879" s="162"/>
      <c r="K879" s="162"/>
      <c r="L879" s="162"/>
      <c r="M879" s="162"/>
      <c r="N879" s="162"/>
      <c r="O879" s="162"/>
    </row>
    <row r="880" spans="1:15" ht="15.75" customHeight="1">
      <c r="A880" s="169">
        <v>2130704</v>
      </c>
      <c r="B880" s="170" t="s">
        <v>859</v>
      </c>
      <c r="C880" s="174"/>
      <c r="D880" s="175"/>
      <c r="E880" s="173">
        <f t="shared" si="13"/>
        <v>0</v>
      </c>
      <c r="F880" s="162"/>
      <c r="G880" s="162"/>
      <c r="H880" s="162"/>
      <c r="I880" s="162"/>
      <c r="J880" s="162"/>
      <c r="K880" s="162"/>
      <c r="L880" s="162"/>
      <c r="M880" s="162"/>
      <c r="N880" s="162"/>
      <c r="O880" s="162"/>
    </row>
    <row r="881" spans="1:15" ht="15.75" customHeight="1">
      <c r="A881" s="169">
        <v>2130705</v>
      </c>
      <c r="B881" s="170" t="s">
        <v>860</v>
      </c>
      <c r="C881" s="174">
        <v>957</v>
      </c>
      <c r="D881" s="175">
        <v>3572</v>
      </c>
      <c r="E881" s="173">
        <f t="shared" si="13"/>
        <v>3.7324973876698015</v>
      </c>
      <c r="F881" s="162"/>
      <c r="G881" s="162"/>
      <c r="H881" s="162"/>
      <c r="I881" s="162"/>
      <c r="J881" s="162"/>
      <c r="K881" s="162"/>
      <c r="L881" s="162"/>
      <c r="M881" s="162"/>
      <c r="N881" s="162"/>
      <c r="O881" s="162"/>
    </row>
    <row r="882" spans="1:15" ht="15.75" customHeight="1">
      <c r="A882" s="169">
        <v>2130706</v>
      </c>
      <c r="B882" s="170" t="s">
        <v>861</v>
      </c>
      <c r="C882" s="174">
        <v>215</v>
      </c>
      <c r="D882" s="175">
        <v>740</v>
      </c>
      <c r="E882" s="173">
        <f t="shared" si="13"/>
        <v>3.441860465116279</v>
      </c>
      <c r="F882" s="162"/>
      <c r="G882" s="162"/>
      <c r="H882" s="162"/>
      <c r="I882" s="162"/>
      <c r="J882" s="162"/>
      <c r="K882" s="162"/>
      <c r="L882" s="162"/>
      <c r="M882" s="162"/>
      <c r="N882" s="162"/>
      <c r="O882" s="162"/>
    </row>
    <row r="883" spans="1:15" ht="15.75" customHeight="1">
      <c r="A883" s="169">
        <v>2130707</v>
      </c>
      <c r="B883" s="170" t="s">
        <v>862</v>
      </c>
      <c r="C883" s="174">
        <v>418</v>
      </c>
      <c r="D883" s="175">
        <v>400</v>
      </c>
      <c r="E883" s="173">
        <f t="shared" si="13"/>
        <v>0.9569377990430622</v>
      </c>
      <c r="F883" s="162"/>
      <c r="G883" s="162"/>
      <c r="H883" s="162"/>
      <c r="I883" s="162"/>
      <c r="J883" s="162"/>
      <c r="K883" s="162"/>
      <c r="L883" s="162"/>
      <c r="M883" s="162"/>
      <c r="N883" s="162"/>
      <c r="O883" s="162"/>
    </row>
    <row r="884" spans="1:15" ht="15.75" customHeight="1">
      <c r="A884" s="169">
        <v>2130799</v>
      </c>
      <c r="B884" s="170" t="s">
        <v>863</v>
      </c>
      <c r="C884" s="174"/>
      <c r="D884" s="175"/>
      <c r="E884" s="173">
        <f t="shared" si="13"/>
        <v>0</v>
      </c>
      <c r="F884" s="162"/>
      <c r="G884" s="162"/>
      <c r="H884" s="162"/>
      <c r="I884" s="162"/>
      <c r="J884" s="162"/>
      <c r="K884" s="162"/>
      <c r="L884" s="162"/>
      <c r="M884" s="162"/>
      <c r="N884" s="162"/>
      <c r="O884" s="162"/>
    </row>
    <row r="885" spans="1:15" ht="15.75" customHeight="1">
      <c r="A885" s="169">
        <v>21308</v>
      </c>
      <c r="B885" s="170" t="s">
        <v>864</v>
      </c>
      <c r="C885" s="171">
        <f>SUM(C886,C887,C888,C889,C890)</f>
        <v>0</v>
      </c>
      <c r="D885" s="171">
        <f>SUM(D886,D887,D888,D889,D890)</f>
        <v>18</v>
      </c>
      <c r="E885" s="173">
        <f t="shared" si="13"/>
        <v>0</v>
      </c>
      <c r="F885" s="162"/>
      <c r="G885" s="162"/>
      <c r="H885" s="162"/>
      <c r="I885" s="162"/>
      <c r="J885" s="162"/>
      <c r="K885" s="162"/>
      <c r="L885" s="162"/>
      <c r="M885" s="162"/>
      <c r="N885" s="162"/>
      <c r="O885" s="162"/>
    </row>
    <row r="886" spans="1:15" ht="15.75" customHeight="1">
      <c r="A886" s="169">
        <v>2130801</v>
      </c>
      <c r="B886" s="170" t="s">
        <v>865</v>
      </c>
      <c r="C886" s="174"/>
      <c r="D886" s="174"/>
      <c r="E886" s="173">
        <f t="shared" si="13"/>
        <v>0</v>
      </c>
      <c r="F886" s="162"/>
      <c r="G886" s="162"/>
      <c r="H886" s="162"/>
      <c r="I886" s="162"/>
      <c r="J886" s="162"/>
      <c r="K886" s="162"/>
      <c r="L886" s="162"/>
      <c r="M886" s="162"/>
      <c r="N886" s="162"/>
      <c r="O886" s="162"/>
    </row>
    <row r="887" spans="1:15" ht="15.75" customHeight="1">
      <c r="A887" s="169">
        <v>2130803</v>
      </c>
      <c r="B887" s="170" t="s">
        <v>866</v>
      </c>
      <c r="C887" s="174"/>
      <c r="D887" s="175">
        <v>18</v>
      </c>
      <c r="E887" s="173">
        <f t="shared" si="13"/>
        <v>0</v>
      </c>
      <c r="F887" s="162"/>
      <c r="G887" s="162"/>
      <c r="H887" s="162"/>
      <c r="I887" s="162"/>
      <c r="J887" s="162"/>
      <c r="K887" s="162"/>
      <c r="L887" s="162"/>
      <c r="M887" s="162"/>
      <c r="N887" s="162"/>
      <c r="O887" s="162"/>
    </row>
    <row r="888" spans="1:15" ht="15.75" customHeight="1">
      <c r="A888" s="169">
        <v>2130804</v>
      </c>
      <c r="B888" s="170" t="s">
        <v>867</v>
      </c>
      <c r="C888" s="174"/>
      <c r="D888" s="175"/>
      <c r="E888" s="173">
        <f t="shared" si="13"/>
        <v>0</v>
      </c>
      <c r="F888" s="162"/>
      <c r="G888" s="162"/>
      <c r="H888" s="162"/>
      <c r="I888" s="162"/>
      <c r="J888" s="162"/>
      <c r="K888" s="162"/>
      <c r="L888" s="162"/>
      <c r="M888" s="162"/>
      <c r="N888" s="162"/>
      <c r="O888" s="162"/>
    </row>
    <row r="889" spans="1:15" ht="15.75" customHeight="1">
      <c r="A889" s="169">
        <v>2130805</v>
      </c>
      <c r="B889" s="170" t="s">
        <v>868</v>
      </c>
      <c r="C889" s="174"/>
      <c r="D889" s="175"/>
      <c r="E889" s="173">
        <f t="shared" si="13"/>
        <v>0</v>
      </c>
      <c r="F889" s="162"/>
      <c r="G889" s="162"/>
      <c r="H889" s="162"/>
      <c r="I889" s="162"/>
      <c r="J889" s="162"/>
      <c r="K889" s="162"/>
      <c r="L889" s="162"/>
      <c r="M889" s="162"/>
      <c r="N889" s="162"/>
      <c r="O889" s="162"/>
    </row>
    <row r="890" spans="1:15" ht="15.75" customHeight="1">
      <c r="A890" s="169">
        <v>2130899</v>
      </c>
      <c r="B890" s="170" t="s">
        <v>869</v>
      </c>
      <c r="C890" s="174"/>
      <c r="D890" s="175"/>
      <c r="E890" s="173">
        <f t="shared" si="13"/>
        <v>0</v>
      </c>
      <c r="F890" s="162"/>
      <c r="G890" s="162"/>
      <c r="H890" s="162"/>
      <c r="I890" s="162"/>
      <c r="J890" s="162"/>
      <c r="K890" s="162"/>
      <c r="L890" s="162"/>
      <c r="M890" s="162"/>
      <c r="N890" s="162"/>
      <c r="O890" s="162"/>
    </row>
    <row r="891" spans="1:15" ht="15.75" customHeight="1">
      <c r="A891" s="169">
        <v>21309</v>
      </c>
      <c r="B891" s="170" t="s">
        <v>870</v>
      </c>
      <c r="C891" s="171">
        <f>SUM(C892,C893)</f>
        <v>9966</v>
      </c>
      <c r="D891" s="171">
        <f>SUM(D892,D893)</f>
        <v>0</v>
      </c>
      <c r="E891" s="173">
        <f t="shared" si="13"/>
        <v>0</v>
      </c>
      <c r="F891" s="162"/>
      <c r="G891" s="162"/>
      <c r="H891" s="162"/>
      <c r="I891" s="162"/>
      <c r="J891" s="162"/>
      <c r="K891" s="162"/>
      <c r="L891" s="162"/>
      <c r="M891" s="162"/>
      <c r="N891" s="162"/>
      <c r="O891" s="162"/>
    </row>
    <row r="892" spans="1:15" ht="15.75" customHeight="1">
      <c r="A892" s="169">
        <v>2130901</v>
      </c>
      <c r="B892" s="170" t="s">
        <v>871</v>
      </c>
      <c r="C892" s="174"/>
      <c r="D892" s="174"/>
      <c r="E892" s="173">
        <f t="shared" si="13"/>
        <v>0</v>
      </c>
      <c r="F892" s="162"/>
      <c r="G892" s="162"/>
      <c r="H892" s="162"/>
      <c r="I892" s="162"/>
      <c r="J892" s="162"/>
      <c r="K892" s="162"/>
      <c r="L892" s="162"/>
      <c r="M892" s="162"/>
      <c r="N892" s="162"/>
      <c r="O892" s="162"/>
    </row>
    <row r="893" spans="1:15" ht="15.75" customHeight="1">
      <c r="A893" s="169">
        <v>2130999</v>
      </c>
      <c r="B893" s="170" t="s">
        <v>872</v>
      </c>
      <c r="C893" s="174">
        <v>9966</v>
      </c>
      <c r="D893" s="174"/>
      <c r="E893" s="173">
        <f t="shared" si="13"/>
        <v>0</v>
      </c>
      <c r="F893" s="162"/>
      <c r="G893" s="162"/>
      <c r="H893" s="162"/>
      <c r="I893" s="162"/>
      <c r="J893" s="162"/>
      <c r="K893" s="162"/>
      <c r="L893" s="162"/>
      <c r="M893" s="162"/>
      <c r="N893" s="162"/>
      <c r="O893" s="162"/>
    </row>
    <row r="894" spans="1:15" ht="15.75" customHeight="1">
      <c r="A894" s="169">
        <v>21399</v>
      </c>
      <c r="B894" s="170" t="s">
        <v>873</v>
      </c>
      <c r="C894" s="171">
        <f>SUM(C895,C896)</f>
        <v>428</v>
      </c>
      <c r="D894" s="171">
        <f>SUM(D895,D896)</f>
        <v>1078</v>
      </c>
      <c r="E894" s="173">
        <f t="shared" si="13"/>
        <v>2.5186915887850465</v>
      </c>
      <c r="F894" s="162"/>
      <c r="G894" s="162"/>
      <c r="H894" s="162"/>
      <c r="I894" s="162"/>
      <c r="J894" s="162"/>
      <c r="K894" s="162"/>
      <c r="L894" s="162"/>
      <c r="M894" s="162"/>
      <c r="N894" s="162"/>
      <c r="O894" s="162"/>
    </row>
    <row r="895" spans="1:15" ht="15.75" customHeight="1">
      <c r="A895" s="169">
        <v>2139901</v>
      </c>
      <c r="B895" s="170" t="s">
        <v>874</v>
      </c>
      <c r="C895" s="174"/>
      <c r="D895" s="174"/>
      <c r="E895" s="173">
        <f t="shared" si="13"/>
        <v>0</v>
      </c>
      <c r="F895" s="162"/>
      <c r="G895" s="162"/>
      <c r="H895" s="162"/>
      <c r="I895" s="162"/>
      <c r="J895" s="162"/>
      <c r="K895" s="162"/>
      <c r="L895" s="162"/>
      <c r="M895" s="162"/>
      <c r="N895" s="162"/>
      <c r="O895" s="162"/>
    </row>
    <row r="896" spans="1:15" ht="15.75" customHeight="1">
      <c r="A896" s="169">
        <v>2139999</v>
      </c>
      <c r="B896" s="170" t="s">
        <v>875</v>
      </c>
      <c r="C896" s="174">
        <v>428</v>
      </c>
      <c r="D896" s="174">
        <v>1078</v>
      </c>
      <c r="E896" s="173">
        <f t="shared" si="13"/>
        <v>2.5186915887850465</v>
      </c>
      <c r="F896" s="162"/>
      <c r="G896" s="162"/>
      <c r="H896" s="162"/>
      <c r="I896" s="162"/>
      <c r="J896" s="162"/>
      <c r="K896" s="162"/>
      <c r="L896" s="162"/>
      <c r="M896" s="162"/>
      <c r="N896" s="162"/>
      <c r="O896" s="162"/>
    </row>
    <row r="897" spans="1:15" ht="15.75" customHeight="1">
      <c r="A897" s="169">
        <v>214</v>
      </c>
      <c r="B897" s="170" t="s">
        <v>73</v>
      </c>
      <c r="C897" s="171">
        <f>SUM(C898,C920,C930,C940,C947,C952)</f>
        <v>15500</v>
      </c>
      <c r="D897" s="171">
        <f>SUM(D898,D920,D930,D940,D947,D952)</f>
        <v>1880</v>
      </c>
      <c r="E897" s="173">
        <f t="shared" si="13"/>
        <v>0.12129032258064516</v>
      </c>
      <c r="F897" s="162"/>
      <c r="G897" s="162"/>
      <c r="H897" s="162"/>
      <c r="I897" s="162"/>
      <c r="J897" s="162"/>
      <c r="K897" s="162"/>
      <c r="L897" s="162"/>
      <c r="M897" s="162"/>
      <c r="N897" s="162"/>
      <c r="O897" s="162"/>
    </row>
    <row r="898" spans="1:15" ht="15.75" customHeight="1">
      <c r="A898" s="169">
        <v>21401</v>
      </c>
      <c r="B898" s="170" t="s">
        <v>876</v>
      </c>
      <c r="C898" s="171">
        <f>SUM(C899,C900,C901,C902,C903,C904,C905,C906,C907,C908,C909,C910,C911,C912,C913,C914,C915,C916,C917,C918,C919)</f>
        <v>14797</v>
      </c>
      <c r="D898" s="171">
        <f>SUM(D899,D900,D901,D902,D903,D904,D905,D906,D907,D908,D909,D910,D911,D912,D913,D914,D915,D916,D917,D918,D919)</f>
        <v>584</v>
      </c>
      <c r="E898" s="173">
        <f t="shared" si="13"/>
        <v>0.03946745962019328</v>
      </c>
      <c r="F898" s="162"/>
      <c r="G898" s="162"/>
      <c r="H898" s="162"/>
      <c r="I898" s="162"/>
      <c r="J898" s="162"/>
      <c r="K898" s="162"/>
      <c r="L898" s="162"/>
      <c r="M898" s="162"/>
      <c r="N898" s="162"/>
      <c r="O898" s="162"/>
    </row>
    <row r="899" spans="1:15" ht="15.75" customHeight="1">
      <c r="A899" s="169">
        <v>2140101</v>
      </c>
      <c r="B899" s="170" t="s">
        <v>212</v>
      </c>
      <c r="C899" s="174">
        <v>100</v>
      </c>
      <c r="D899" s="174">
        <v>94</v>
      </c>
      <c r="E899" s="173">
        <f t="shared" si="13"/>
        <v>0.94</v>
      </c>
      <c r="F899" s="162"/>
      <c r="G899" s="162"/>
      <c r="H899" s="162"/>
      <c r="I899" s="162"/>
      <c r="J899" s="162"/>
      <c r="K899" s="162"/>
      <c r="L899" s="162"/>
      <c r="M899" s="162"/>
      <c r="N899" s="162"/>
      <c r="O899" s="162"/>
    </row>
    <row r="900" spans="1:15" ht="15.75" customHeight="1">
      <c r="A900" s="169">
        <v>2140102</v>
      </c>
      <c r="B900" s="170" t="s">
        <v>213</v>
      </c>
      <c r="C900" s="174"/>
      <c r="D900" s="175"/>
      <c r="E900" s="173">
        <f t="shared" si="13"/>
        <v>0</v>
      </c>
      <c r="F900" s="162"/>
      <c r="G900" s="162"/>
      <c r="H900" s="162"/>
      <c r="I900" s="162"/>
      <c r="J900" s="162"/>
      <c r="K900" s="162"/>
      <c r="L900" s="162"/>
      <c r="M900" s="162"/>
      <c r="N900" s="162"/>
      <c r="O900" s="162"/>
    </row>
    <row r="901" spans="1:15" ht="15.75" customHeight="1">
      <c r="A901" s="169">
        <v>2140103</v>
      </c>
      <c r="B901" s="170" t="s">
        <v>214</v>
      </c>
      <c r="C901" s="174"/>
      <c r="D901" s="175"/>
      <c r="E901" s="173">
        <f aca="true" t="shared" si="14" ref="E901:E964">_xlfn.IFERROR(D901/C901,0)</f>
        <v>0</v>
      </c>
      <c r="F901" s="162"/>
      <c r="G901" s="162"/>
      <c r="H901" s="162"/>
      <c r="I901" s="162"/>
      <c r="J901" s="162"/>
      <c r="K901" s="162"/>
      <c r="L901" s="162"/>
      <c r="M901" s="162"/>
      <c r="N901" s="162"/>
      <c r="O901" s="162"/>
    </row>
    <row r="902" spans="1:15" ht="15.75" customHeight="1">
      <c r="A902" s="169">
        <v>2140104</v>
      </c>
      <c r="B902" s="170" t="s">
        <v>877</v>
      </c>
      <c r="C902" s="174"/>
      <c r="D902" s="175"/>
      <c r="E902" s="173">
        <f t="shared" si="14"/>
        <v>0</v>
      </c>
      <c r="F902" s="162"/>
      <c r="G902" s="162"/>
      <c r="H902" s="162"/>
      <c r="I902" s="162"/>
      <c r="J902" s="162"/>
      <c r="K902" s="162"/>
      <c r="L902" s="162"/>
      <c r="M902" s="162"/>
      <c r="N902" s="162"/>
      <c r="O902" s="162"/>
    </row>
    <row r="903" spans="1:15" ht="15.75" customHeight="1">
      <c r="A903" s="169">
        <v>2140106</v>
      </c>
      <c r="B903" s="170" t="s">
        <v>878</v>
      </c>
      <c r="C903" s="174"/>
      <c r="D903" s="175"/>
      <c r="E903" s="173">
        <f t="shared" si="14"/>
        <v>0</v>
      </c>
      <c r="F903" s="162"/>
      <c r="G903" s="162"/>
      <c r="H903" s="162"/>
      <c r="I903" s="162"/>
      <c r="J903" s="162"/>
      <c r="K903" s="162"/>
      <c r="L903" s="162"/>
      <c r="M903" s="162"/>
      <c r="N903" s="162"/>
      <c r="O903" s="162"/>
    </row>
    <row r="904" spans="1:15" ht="15.75" customHeight="1">
      <c r="A904" s="169">
        <v>2140109</v>
      </c>
      <c r="B904" s="170" t="s">
        <v>879</v>
      </c>
      <c r="C904" s="174"/>
      <c r="D904" s="175"/>
      <c r="E904" s="173">
        <f t="shared" si="14"/>
        <v>0</v>
      </c>
      <c r="F904" s="162"/>
      <c r="G904" s="162"/>
      <c r="H904" s="162"/>
      <c r="I904" s="162"/>
      <c r="J904" s="162"/>
      <c r="K904" s="162"/>
      <c r="L904" s="162"/>
      <c r="M904" s="162"/>
      <c r="N904" s="162"/>
      <c r="O904" s="162"/>
    </row>
    <row r="905" spans="1:15" ht="15.75" customHeight="1">
      <c r="A905" s="169">
        <v>2140110</v>
      </c>
      <c r="B905" s="170" t="s">
        <v>880</v>
      </c>
      <c r="C905" s="174"/>
      <c r="D905" s="175"/>
      <c r="E905" s="173">
        <f t="shared" si="14"/>
        <v>0</v>
      </c>
      <c r="F905" s="162"/>
      <c r="G905" s="162"/>
      <c r="H905" s="162"/>
      <c r="I905" s="162"/>
      <c r="J905" s="162"/>
      <c r="K905" s="162"/>
      <c r="L905" s="162"/>
      <c r="M905" s="162"/>
      <c r="N905" s="162"/>
      <c r="O905" s="162"/>
    </row>
    <row r="906" spans="1:15" ht="15.75" customHeight="1">
      <c r="A906" s="169">
        <v>2140111</v>
      </c>
      <c r="B906" s="170" t="s">
        <v>881</v>
      </c>
      <c r="C906" s="174"/>
      <c r="D906" s="175"/>
      <c r="E906" s="173">
        <f t="shared" si="14"/>
        <v>0</v>
      </c>
      <c r="F906" s="162"/>
      <c r="G906" s="162"/>
      <c r="H906" s="162"/>
      <c r="I906" s="162"/>
      <c r="J906" s="162"/>
      <c r="K906" s="162"/>
      <c r="L906" s="162"/>
      <c r="M906" s="162"/>
      <c r="N906" s="162"/>
      <c r="O906" s="162"/>
    </row>
    <row r="907" spans="1:15" ht="15.75" customHeight="1">
      <c r="A907" s="169">
        <v>2140112</v>
      </c>
      <c r="B907" s="170" t="s">
        <v>882</v>
      </c>
      <c r="C907" s="174">
        <v>422</v>
      </c>
      <c r="D907" s="175">
        <v>490</v>
      </c>
      <c r="E907" s="173">
        <f t="shared" si="14"/>
        <v>1.161137440758294</v>
      </c>
      <c r="F907" s="162"/>
      <c r="G907" s="162"/>
      <c r="H907" s="162"/>
      <c r="I907" s="162"/>
      <c r="J907" s="162"/>
      <c r="K907" s="162"/>
      <c r="L907" s="162"/>
      <c r="M907" s="162"/>
      <c r="N907" s="162"/>
      <c r="O907" s="162"/>
    </row>
    <row r="908" spans="1:15" ht="15.75" customHeight="1">
      <c r="A908" s="169">
        <v>2140114</v>
      </c>
      <c r="B908" s="170" t="s">
        <v>883</v>
      </c>
      <c r="C908" s="174"/>
      <c r="D908" s="175"/>
      <c r="E908" s="173">
        <f t="shared" si="14"/>
        <v>0</v>
      </c>
      <c r="F908" s="162"/>
      <c r="G908" s="162"/>
      <c r="H908" s="162"/>
      <c r="I908" s="162"/>
      <c r="J908" s="162"/>
      <c r="K908" s="162"/>
      <c r="L908" s="162"/>
      <c r="M908" s="162"/>
      <c r="N908" s="162"/>
      <c r="O908" s="162"/>
    </row>
    <row r="909" spans="1:15" ht="15.75" customHeight="1">
      <c r="A909" s="169">
        <v>2140122</v>
      </c>
      <c r="B909" s="170" t="s">
        <v>884</v>
      </c>
      <c r="C909" s="174"/>
      <c r="D909" s="175"/>
      <c r="E909" s="173">
        <f t="shared" si="14"/>
        <v>0</v>
      </c>
      <c r="F909" s="162"/>
      <c r="G909" s="162"/>
      <c r="H909" s="162"/>
      <c r="I909" s="162"/>
      <c r="J909" s="162"/>
      <c r="K909" s="162"/>
      <c r="L909" s="162"/>
      <c r="M909" s="162"/>
      <c r="N909" s="162"/>
      <c r="O909" s="162"/>
    </row>
    <row r="910" spans="1:15" ht="15.75" customHeight="1">
      <c r="A910" s="169">
        <v>2140123</v>
      </c>
      <c r="B910" s="170" t="s">
        <v>885</v>
      </c>
      <c r="C910" s="174"/>
      <c r="D910" s="175"/>
      <c r="E910" s="173">
        <f t="shared" si="14"/>
        <v>0</v>
      </c>
      <c r="F910" s="162"/>
      <c r="G910" s="162"/>
      <c r="H910" s="162"/>
      <c r="I910" s="162"/>
      <c r="J910" s="162"/>
      <c r="K910" s="162"/>
      <c r="L910" s="162"/>
      <c r="M910" s="162"/>
      <c r="N910" s="162"/>
      <c r="O910" s="162"/>
    </row>
    <row r="911" spans="1:15" ht="15.75" customHeight="1">
      <c r="A911" s="169">
        <v>2140127</v>
      </c>
      <c r="B911" s="170" t="s">
        <v>886</v>
      </c>
      <c r="C911" s="174"/>
      <c r="D911" s="175"/>
      <c r="E911" s="173">
        <f t="shared" si="14"/>
        <v>0</v>
      </c>
      <c r="F911" s="162"/>
      <c r="G911" s="162"/>
      <c r="H911" s="162"/>
      <c r="I911" s="162"/>
      <c r="J911" s="162"/>
      <c r="K911" s="162"/>
      <c r="L911" s="162"/>
      <c r="M911" s="162"/>
      <c r="N911" s="162"/>
      <c r="O911" s="162"/>
    </row>
    <row r="912" spans="1:15" ht="15.75" customHeight="1">
      <c r="A912" s="169">
        <v>2140128</v>
      </c>
      <c r="B912" s="170" t="s">
        <v>887</v>
      </c>
      <c r="C912" s="174"/>
      <c r="D912" s="175"/>
      <c r="E912" s="173">
        <f t="shared" si="14"/>
        <v>0</v>
      </c>
      <c r="F912" s="162"/>
      <c r="G912" s="162"/>
      <c r="H912" s="162"/>
      <c r="I912" s="162"/>
      <c r="J912" s="162"/>
      <c r="K912" s="162"/>
      <c r="L912" s="162"/>
      <c r="M912" s="162"/>
      <c r="N912" s="162"/>
      <c r="O912" s="162"/>
    </row>
    <row r="913" spans="1:15" ht="15.75" customHeight="1">
      <c r="A913" s="169">
        <v>2140129</v>
      </c>
      <c r="B913" s="170" t="s">
        <v>888</v>
      </c>
      <c r="C913" s="174"/>
      <c r="D913" s="175"/>
      <c r="E913" s="173">
        <f t="shared" si="14"/>
        <v>0</v>
      </c>
      <c r="F913" s="162"/>
      <c r="G913" s="162"/>
      <c r="H913" s="162"/>
      <c r="I913" s="162"/>
      <c r="J913" s="162"/>
      <c r="K913" s="162"/>
      <c r="L913" s="162"/>
      <c r="M913" s="162"/>
      <c r="N913" s="162"/>
      <c r="O913" s="162"/>
    </row>
    <row r="914" spans="1:15" ht="15.75" customHeight="1">
      <c r="A914" s="169">
        <v>2140130</v>
      </c>
      <c r="B914" s="170" t="s">
        <v>889</v>
      </c>
      <c r="C914" s="174"/>
      <c r="D914" s="175"/>
      <c r="E914" s="173">
        <f t="shared" si="14"/>
        <v>0</v>
      </c>
      <c r="F914" s="162"/>
      <c r="G914" s="162"/>
      <c r="H914" s="162"/>
      <c r="I914" s="162"/>
      <c r="J914" s="162"/>
      <c r="K914" s="162"/>
      <c r="L914" s="162"/>
      <c r="M914" s="162"/>
      <c r="N914" s="162"/>
      <c r="O914" s="162"/>
    </row>
    <row r="915" spans="1:15" ht="15.75" customHeight="1">
      <c r="A915" s="169">
        <v>2140131</v>
      </c>
      <c r="B915" s="170" t="s">
        <v>890</v>
      </c>
      <c r="C915" s="174"/>
      <c r="D915" s="175"/>
      <c r="E915" s="173">
        <f t="shared" si="14"/>
        <v>0</v>
      </c>
      <c r="F915" s="162"/>
      <c r="G915" s="162"/>
      <c r="H915" s="162"/>
      <c r="I915" s="162"/>
      <c r="J915" s="162"/>
      <c r="K915" s="162"/>
      <c r="L915" s="162"/>
      <c r="M915" s="162"/>
      <c r="N915" s="162"/>
      <c r="O915" s="162"/>
    </row>
    <row r="916" spans="1:15" ht="15.75" customHeight="1">
      <c r="A916" s="169">
        <v>2140133</v>
      </c>
      <c r="B916" s="170" t="s">
        <v>891</v>
      </c>
      <c r="C916" s="174"/>
      <c r="D916" s="175"/>
      <c r="E916" s="173">
        <f t="shared" si="14"/>
        <v>0</v>
      </c>
      <c r="F916" s="162"/>
      <c r="G916" s="162"/>
      <c r="H916" s="162"/>
      <c r="I916" s="162"/>
      <c r="J916" s="162"/>
      <c r="K916" s="162"/>
      <c r="L916" s="162"/>
      <c r="M916" s="162"/>
      <c r="N916" s="162"/>
      <c r="O916" s="162"/>
    </row>
    <row r="917" spans="1:15" ht="15.75" customHeight="1">
      <c r="A917" s="169">
        <v>2140136</v>
      </c>
      <c r="B917" s="170" t="s">
        <v>892</v>
      </c>
      <c r="C917" s="174"/>
      <c r="D917" s="175"/>
      <c r="E917" s="173">
        <f t="shared" si="14"/>
        <v>0</v>
      </c>
      <c r="F917" s="162"/>
      <c r="G917" s="162"/>
      <c r="H917" s="162"/>
      <c r="I917" s="162"/>
      <c r="J917" s="162"/>
      <c r="K917" s="162"/>
      <c r="L917" s="162"/>
      <c r="M917" s="162"/>
      <c r="N917" s="162"/>
      <c r="O917" s="162"/>
    </row>
    <row r="918" spans="1:15" ht="15.75" customHeight="1">
      <c r="A918" s="169">
        <v>2140138</v>
      </c>
      <c r="B918" s="170" t="s">
        <v>893</v>
      </c>
      <c r="C918" s="174"/>
      <c r="D918" s="175"/>
      <c r="E918" s="173">
        <f t="shared" si="14"/>
        <v>0</v>
      </c>
      <c r="F918" s="162"/>
      <c r="G918" s="162"/>
      <c r="H918" s="162"/>
      <c r="I918" s="162"/>
      <c r="J918" s="162"/>
      <c r="K918" s="162"/>
      <c r="L918" s="162"/>
      <c r="M918" s="162"/>
      <c r="N918" s="162"/>
      <c r="O918" s="162"/>
    </row>
    <row r="919" spans="1:15" ht="15.75" customHeight="1">
      <c r="A919" s="169">
        <v>2140199</v>
      </c>
      <c r="B919" s="170" t="s">
        <v>894</v>
      </c>
      <c r="C919" s="174">
        <v>14275</v>
      </c>
      <c r="D919" s="175">
        <v>0</v>
      </c>
      <c r="E919" s="173">
        <f t="shared" si="14"/>
        <v>0</v>
      </c>
      <c r="F919" s="162"/>
      <c r="G919" s="162"/>
      <c r="H919" s="162"/>
      <c r="I919" s="162"/>
      <c r="J919" s="162"/>
      <c r="K919" s="162"/>
      <c r="L919" s="162"/>
      <c r="M919" s="162"/>
      <c r="N919" s="162"/>
      <c r="O919" s="162"/>
    </row>
    <row r="920" spans="1:15" ht="15.75" customHeight="1">
      <c r="A920" s="169">
        <v>21402</v>
      </c>
      <c r="B920" s="170" t="s">
        <v>895</v>
      </c>
      <c r="C920" s="171">
        <f>SUM(C921,C922,C923,C924,C925,C926,C927,C928,C929)</f>
        <v>0</v>
      </c>
      <c r="D920" s="171">
        <f>SUM(D921,D922,D923,D924,D925,D926,D927,D928,D929)</f>
        <v>0</v>
      </c>
      <c r="E920" s="173">
        <f t="shared" si="14"/>
        <v>0</v>
      </c>
      <c r="F920" s="162"/>
      <c r="G920" s="162"/>
      <c r="H920" s="162"/>
      <c r="I920" s="162"/>
      <c r="J920" s="162"/>
      <c r="K920" s="162"/>
      <c r="L920" s="162"/>
      <c r="M920" s="162"/>
      <c r="N920" s="162"/>
      <c r="O920" s="162"/>
    </row>
    <row r="921" spans="1:15" ht="15.75" customHeight="1">
      <c r="A921" s="169">
        <v>2140201</v>
      </c>
      <c r="B921" s="170" t="s">
        <v>212</v>
      </c>
      <c r="C921" s="174"/>
      <c r="D921" s="174"/>
      <c r="E921" s="173">
        <f t="shared" si="14"/>
        <v>0</v>
      </c>
      <c r="F921" s="162"/>
      <c r="G921" s="162"/>
      <c r="H921" s="162"/>
      <c r="I921" s="162"/>
      <c r="J921" s="162"/>
      <c r="K921" s="162"/>
      <c r="L921" s="162"/>
      <c r="M921" s="162"/>
      <c r="N921" s="162"/>
      <c r="O921" s="162"/>
    </row>
    <row r="922" spans="1:15" ht="15.75" customHeight="1">
      <c r="A922" s="169">
        <v>2140202</v>
      </c>
      <c r="B922" s="170" t="s">
        <v>213</v>
      </c>
      <c r="C922" s="174"/>
      <c r="D922" s="175"/>
      <c r="E922" s="173">
        <f t="shared" si="14"/>
        <v>0</v>
      </c>
      <c r="F922" s="162"/>
      <c r="G922" s="162"/>
      <c r="H922" s="162"/>
      <c r="I922" s="162"/>
      <c r="J922" s="162"/>
      <c r="K922" s="162"/>
      <c r="L922" s="162"/>
      <c r="M922" s="162"/>
      <c r="N922" s="162"/>
      <c r="O922" s="162"/>
    </row>
    <row r="923" spans="1:15" ht="15.75" customHeight="1">
      <c r="A923" s="169">
        <v>2140203</v>
      </c>
      <c r="B923" s="170" t="s">
        <v>214</v>
      </c>
      <c r="C923" s="174"/>
      <c r="D923" s="175"/>
      <c r="E923" s="173">
        <f t="shared" si="14"/>
        <v>0</v>
      </c>
      <c r="F923" s="162"/>
      <c r="G923" s="162"/>
      <c r="H923" s="162"/>
      <c r="I923" s="162"/>
      <c r="J923" s="162"/>
      <c r="K923" s="162"/>
      <c r="L923" s="162"/>
      <c r="M923" s="162"/>
      <c r="N923" s="162"/>
      <c r="O923" s="162"/>
    </row>
    <row r="924" spans="1:15" ht="15.75" customHeight="1">
      <c r="A924" s="169">
        <v>2140204</v>
      </c>
      <c r="B924" s="170" t="s">
        <v>896</v>
      </c>
      <c r="C924" s="174"/>
      <c r="D924" s="175"/>
      <c r="E924" s="173">
        <f t="shared" si="14"/>
        <v>0</v>
      </c>
      <c r="F924" s="162"/>
      <c r="G924" s="162"/>
      <c r="H924" s="162"/>
      <c r="I924" s="162"/>
      <c r="J924" s="162"/>
      <c r="K924" s="162"/>
      <c r="L924" s="162"/>
      <c r="M924" s="162"/>
      <c r="N924" s="162"/>
      <c r="O924" s="162"/>
    </row>
    <row r="925" spans="1:15" ht="15.75" customHeight="1">
      <c r="A925" s="169">
        <v>2140205</v>
      </c>
      <c r="B925" s="170" t="s">
        <v>897</v>
      </c>
      <c r="C925" s="174"/>
      <c r="D925" s="175"/>
      <c r="E925" s="173">
        <f t="shared" si="14"/>
        <v>0</v>
      </c>
      <c r="F925" s="162"/>
      <c r="G925" s="162"/>
      <c r="H925" s="162"/>
      <c r="I925" s="162"/>
      <c r="J925" s="162"/>
      <c r="K925" s="162"/>
      <c r="L925" s="162"/>
      <c r="M925" s="162"/>
      <c r="N925" s="162"/>
      <c r="O925" s="162"/>
    </row>
    <row r="926" spans="1:15" ht="15.75" customHeight="1">
      <c r="A926" s="169">
        <v>2140206</v>
      </c>
      <c r="B926" s="170" t="s">
        <v>898</v>
      </c>
      <c r="C926" s="174"/>
      <c r="D926" s="175"/>
      <c r="E926" s="173">
        <f t="shared" si="14"/>
        <v>0</v>
      </c>
      <c r="F926" s="162"/>
      <c r="G926" s="162"/>
      <c r="H926" s="162"/>
      <c r="I926" s="162"/>
      <c r="J926" s="162"/>
      <c r="K926" s="162"/>
      <c r="L926" s="162"/>
      <c r="M926" s="162"/>
      <c r="N926" s="162"/>
      <c r="O926" s="162"/>
    </row>
    <row r="927" spans="1:15" ht="15.75" customHeight="1">
      <c r="A927" s="169">
        <v>2140207</v>
      </c>
      <c r="B927" s="170" t="s">
        <v>899</v>
      </c>
      <c r="C927" s="174"/>
      <c r="D927" s="175"/>
      <c r="E927" s="173">
        <f t="shared" si="14"/>
        <v>0</v>
      </c>
      <c r="F927" s="162"/>
      <c r="G927" s="162"/>
      <c r="H927" s="162"/>
      <c r="I927" s="162"/>
      <c r="J927" s="162"/>
      <c r="K927" s="162"/>
      <c r="L927" s="162"/>
      <c r="M927" s="162"/>
      <c r="N927" s="162"/>
      <c r="O927" s="162"/>
    </row>
    <row r="928" spans="1:15" ht="15.75" customHeight="1">
      <c r="A928" s="169">
        <v>2140208</v>
      </c>
      <c r="B928" s="170" t="s">
        <v>900</v>
      </c>
      <c r="C928" s="174"/>
      <c r="D928" s="175"/>
      <c r="E928" s="173">
        <f t="shared" si="14"/>
        <v>0</v>
      </c>
      <c r="F928" s="162"/>
      <c r="G928" s="162"/>
      <c r="H928" s="162"/>
      <c r="I928" s="162"/>
      <c r="J928" s="162"/>
      <c r="K928" s="162"/>
      <c r="L928" s="162"/>
      <c r="M928" s="162"/>
      <c r="N928" s="162"/>
      <c r="O928" s="162"/>
    </row>
    <row r="929" spans="1:15" ht="15.75" customHeight="1">
      <c r="A929" s="169">
        <v>2140299</v>
      </c>
      <c r="B929" s="170" t="s">
        <v>901</v>
      </c>
      <c r="C929" s="174"/>
      <c r="D929" s="175"/>
      <c r="E929" s="173">
        <f t="shared" si="14"/>
        <v>0</v>
      </c>
      <c r="F929" s="162"/>
      <c r="G929" s="162"/>
      <c r="H929" s="162"/>
      <c r="I929" s="162"/>
      <c r="J929" s="162"/>
      <c r="K929" s="162"/>
      <c r="L929" s="162"/>
      <c r="M929" s="162"/>
      <c r="N929" s="162"/>
      <c r="O929" s="162"/>
    </row>
    <row r="930" spans="1:15" ht="15.75" customHeight="1">
      <c r="A930" s="169">
        <v>21403</v>
      </c>
      <c r="B930" s="170" t="s">
        <v>902</v>
      </c>
      <c r="C930" s="171">
        <f>SUM(C931,C932,C933,C934,C935,C936,C937,C938,C939)</f>
        <v>0</v>
      </c>
      <c r="D930" s="171">
        <f>SUM(D931,D932,D933,D934,D935,D936,D937,D938,D939)</f>
        <v>0</v>
      </c>
      <c r="E930" s="173">
        <f t="shared" si="14"/>
        <v>0</v>
      </c>
      <c r="F930" s="162"/>
      <c r="G930" s="162"/>
      <c r="H930" s="162"/>
      <c r="I930" s="162"/>
      <c r="J930" s="162"/>
      <c r="K930" s="162"/>
      <c r="L930" s="162"/>
      <c r="M930" s="162"/>
      <c r="N930" s="162"/>
      <c r="O930" s="162"/>
    </row>
    <row r="931" spans="1:15" ht="15.75" customHeight="1">
      <c r="A931" s="169">
        <v>2140301</v>
      </c>
      <c r="B931" s="170" t="s">
        <v>212</v>
      </c>
      <c r="C931" s="174"/>
      <c r="D931" s="174"/>
      <c r="E931" s="173">
        <f t="shared" si="14"/>
        <v>0</v>
      </c>
      <c r="F931" s="162"/>
      <c r="G931" s="162"/>
      <c r="H931" s="162"/>
      <c r="I931" s="162"/>
      <c r="J931" s="162"/>
      <c r="K931" s="162"/>
      <c r="L931" s="162"/>
      <c r="M931" s="162"/>
      <c r="N931" s="162"/>
      <c r="O931" s="162"/>
    </row>
    <row r="932" spans="1:15" ht="15.75" customHeight="1">
      <c r="A932" s="169">
        <v>2140302</v>
      </c>
      <c r="B932" s="170" t="s">
        <v>213</v>
      </c>
      <c r="C932" s="174"/>
      <c r="D932" s="175"/>
      <c r="E932" s="173">
        <f t="shared" si="14"/>
        <v>0</v>
      </c>
      <c r="F932" s="162"/>
      <c r="G932" s="162"/>
      <c r="H932" s="162"/>
      <c r="I932" s="162"/>
      <c r="J932" s="162"/>
      <c r="K932" s="162"/>
      <c r="L932" s="162"/>
      <c r="M932" s="162"/>
      <c r="N932" s="162"/>
      <c r="O932" s="162"/>
    </row>
    <row r="933" spans="1:15" ht="15.75" customHeight="1">
      <c r="A933" s="169">
        <v>2140303</v>
      </c>
      <c r="B933" s="170" t="s">
        <v>214</v>
      </c>
      <c r="C933" s="174"/>
      <c r="D933" s="175"/>
      <c r="E933" s="173">
        <f t="shared" si="14"/>
        <v>0</v>
      </c>
      <c r="F933" s="162"/>
      <c r="G933" s="162"/>
      <c r="H933" s="162"/>
      <c r="I933" s="162"/>
      <c r="J933" s="162"/>
      <c r="K933" s="162"/>
      <c r="L933" s="162"/>
      <c r="M933" s="162"/>
      <c r="N933" s="162"/>
      <c r="O933" s="162"/>
    </row>
    <row r="934" spans="1:15" ht="15.75" customHeight="1">
      <c r="A934" s="169">
        <v>2140304</v>
      </c>
      <c r="B934" s="170" t="s">
        <v>903</v>
      </c>
      <c r="C934" s="174"/>
      <c r="D934" s="175"/>
      <c r="E934" s="173">
        <f t="shared" si="14"/>
        <v>0</v>
      </c>
      <c r="F934" s="162"/>
      <c r="G934" s="162"/>
      <c r="H934" s="162"/>
      <c r="I934" s="162"/>
      <c r="J934" s="162"/>
      <c r="K934" s="162"/>
      <c r="L934" s="162"/>
      <c r="M934" s="162"/>
      <c r="N934" s="162"/>
      <c r="O934" s="162"/>
    </row>
    <row r="935" spans="1:15" ht="15.75" customHeight="1">
      <c r="A935" s="169">
        <v>2140305</v>
      </c>
      <c r="B935" s="170" t="s">
        <v>904</v>
      </c>
      <c r="C935" s="174"/>
      <c r="D935" s="175"/>
      <c r="E935" s="173">
        <f t="shared" si="14"/>
        <v>0</v>
      </c>
      <c r="F935" s="162"/>
      <c r="G935" s="162"/>
      <c r="H935" s="162"/>
      <c r="I935" s="162"/>
      <c r="J935" s="162"/>
      <c r="K935" s="162"/>
      <c r="L935" s="162"/>
      <c r="M935" s="162"/>
      <c r="N935" s="162"/>
      <c r="O935" s="162"/>
    </row>
    <row r="936" spans="1:15" ht="15.75" customHeight="1">
      <c r="A936" s="169">
        <v>2140306</v>
      </c>
      <c r="B936" s="170" t="s">
        <v>905</v>
      </c>
      <c r="C936" s="174"/>
      <c r="D936" s="175"/>
      <c r="E936" s="173">
        <f t="shared" si="14"/>
        <v>0</v>
      </c>
      <c r="F936" s="162"/>
      <c r="G936" s="162"/>
      <c r="H936" s="162"/>
      <c r="I936" s="162"/>
      <c r="J936" s="162"/>
      <c r="K936" s="162"/>
      <c r="L936" s="162"/>
      <c r="M936" s="162"/>
      <c r="N936" s="162"/>
      <c r="O936" s="162"/>
    </row>
    <row r="937" spans="1:15" ht="15.75" customHeight="1">
      <c r="A937" s="169">
        <v>2140307</v>
      </c>
      <c r="B937" s="170" t="s">
        <v>906</v>
      </c>
      <c r="C937" s="174"/>
      <c r="D937" s="175"/>
      <c r="E937" s="173">
        <f t="shared" si="14"/>
        <v>0</v>
      </c>
      <c r="F937" s="162"/>
      <c r="G937" s="162"/>
      <c r="H937" s="162"/>
      <c r="I937" s="162"/>
      <c r="J937" s="162"/>
      <c r="K937" s="162"/>
      <c r="L937" s="162"/>
      <c r="M937" s="162"/>
      <c r="N937" s="162"/>
      <c r="O937" s="162"/>
    </row>
    <row r="938" spans="1:15" ht="15.75" customHeight="1">
      <c r="A938" s="169">
        <v>2140308</v>
      </c>
      <c r="B938" s="170" t="s">
        <v>907</v>
      </c>
      <c r="C938" s="174"/>
      <c r="D938" s="175"/>
      <c r="E938" s="173">
        <f t="shared" si="14"/>
        <v>0</v>
      </c>
      <c r="F938" s="162"/>
      <c r="G938" s="162"/>
      <c r="H938" s="162"/>
      <c r="I938" s="162"/>
      <c r="J938" s="162"/>
      <c r="K938" s="162"/>
      <c r="L938" s="162"/>
      <c r="M938" s="162"/>
      <c r="N938" s="162"/>
      <c r="O938" s="162"/>
    </row>
    <row r="939" spans="1:15" ht="15.75" customHeight="1">
      <c r="A939" s="169">
        <v>2140399</v>
      </c>
      <c r="B939" s="170" t="s">
        <v>908</v>
      </c>
      <c r="C939" s="174"/>
      <c r="D939" s="175"/>
      <c r="E939" s="173">
        <f t="shared" si="14"/>
        <v>0</v>
      </c>
      <c r="F939" s="162"/>
      <c r="G939" s="162"/>
      <c r="H939" s="162"/>
      <c r="I939" s="162"/>
      <c r="J939" s="162"/>
      <c r="K939" s="162"/>
      <c r="L939" s="162"/>
      <c r="M939" s="162"/>
      <c r="N939" s="162"/>
      <c r="O939" s="162"/>
    </row>
    <row r="940" spans="1:15" ht="15.75" customHeight="1">
      <c r="A940" s="169">
        <v>21405</v>
      </c>
      <c r="B940" s="170" t="s">
        <v>909</v>
      </c>
      <c r="C940" s="171">
        <f>SUM(C941,C942,C943,C944,C945,C946)</f>
        <v>0</v>
      </c>
      <c r="D940" s="171">
        <f>SUM(D941,D942,D943,D944,D945,D946)</f>
        <v>0</v>
      </c>
      <c r="E940" s="173">
        <f t="shared" si="14"/>
        <v>0</v>
      </c>
      <c r="F940" s="162"/>
      <c r="G940" s="162"/>
      <c r="H940" s="162"/>
      <c r="I940" s="162"/>
      <c r="J940" s="162"/>
      <c r="K940" s="162"/>
      <c r="L940" s="162"/>
      <c r="M940" s="162"/>
      <c r="N940" s="162"/>
      <c r="O940" s="162"/>
    </row>
    <row r="941" spans="1:15" ht="15.75" customHeight="1">
      <c r="A941" s="169">
        <v>2140501</v>
      </c>
      <c r="B941" s="170" t="s">
        <v>212</v>
      </c>
      <c r="C941" s="174"/>
      <c r="D941" s="174"/>
      <c r="E941" s="173">
        <f t="shared" si="14"/>
        <v>0</v>
      </c>
      <c r="F941" s="162"/>
      <c r="G941" s="162"/>
      <c r="H941" s="162"/>
      <c r="I941" s="162"/>
      <c r="J941" s="162"/>
      <c r="K941" s="162"/>
      <c r="L941" s="162"/>
      <c r="M941" s="162"/>
      <c r="N941" s="162"/>
      <c r="O941" s="162"/>
    </row>
    <row r="942" spans="1:15" ht="15.75" customHeight="1">
      <c r="A942" s="169">
        <v>2140502</v>
      </c>
      <c r="B942" s="170" t="s">
        <v>213</v>
      </c>
      <c r="C942" s="174"/>
      <c r="D942" s="175"/>
      <c r="E942" s="173">
        <f t="shared" si="14"/>
        <v>0</v>
      </c>
      <c r="F942" s="162"/>
      <c r="G942" s="162"/>
      <c r="H942" s="162"/>
      <c r="I942" s="162"/>
      <c r="J942" s="162"/>
      <c r="K942" s="162"/>
      <c r="L942" s="162"/>
      <c r="M942" s="162"/>
      <c r="N942" s="162"/>
      <c r="O942" s="162"/>
    </row>
    <row r="943" spans="1:15" ht="15.75" customHeight="1">
      <c r="A943" s="169">
        <v>2140503</v>
      </c>
      <c r="B943" s="170" t="s">
        <v>214</v>
      </c>
      <c r="C943" s="174"/>
      <c r="D943" s="175"/>
      <c r="E943" s="173">
        <f t="shared" si="14"/>
        <v>0</v>
      </c>
      <c r="F943" s="162"/>
      <c r="G943" s="162"/>
      <c r="H943" s="162"/>
      <c r="I943" s="162"/>
      <c r="J943" s="162"/>
      <c r="K943" s="162"/>
      <c r="L943" s="162"/>
      <c r="M943" s="162"/>
      <c r="N943" s="162"/>
      <c r="O943" s="162"/>
    </row>
    <row r="944" spans="1:15" ht="15.75" customHeight="1">
      <c r="A944" s="169">
        <v>2140504</v>
      </c>
      <c r="B944" s="170" t="s">
        <v>900</v>
      </c>
      <c r="C944" s="174"/>
      <c r="D944" s="175"/>
      <c r="E944" s="173">
        <f t="shared" si="14"/>
        <v>0</v>
      </c>
      <c r="F944" s="162"/>
      <c r="G944" s="162"/>
      <c r="H944" s="162"/>
      <c r="I944" s="162"/>
      <c r="J944" s="162"/>
      <c r="K944" s="162"/>
      <c r="L944" s="162"/>
      <c r="M944" s="162"/>
      <c r="N944" s="162"/>
      <c r="O944" s="162"/>
    </row>
    <row r="945" spans="1:15" ht="15.75" customHeight="1">
      <c r="A945" s="169">
        <v>2140505</v>
      </c>
      <c r="B945" s="170" t="s">
        <v>910</v>
      </c>
      <c r="C945" s="174"/>
      <c r="D945" s="175"/>
      <c r="E945" s="173">
        <f t="shared" si="14"/>
        <v>0</v>
      </c>
      <c r="F945" s="162"/>
      <c r="G945" s="162"/>
      <c r="H945" s="162"/>
      <c r="I945" s="162"/>
      <c r="J945" s="162"/>
      <c r="K945" s="162"/>
      <c r="L945" s="162"/>
      <c r="M945" s="162"/>
      <c r="N945" s="162"/>
      <c r="O945" s="162"/>
    </row>
    <row r="946" spans="1:15" ht="15.75" customHeight="1">
      <c r="A946" s="169">
        <v>2140599</v>
      </c>
      <c r="B946" s="170" t="s">
        <v>911</v>
      </c>
      <c r="C946" s="174"/>
      <c r="D946" s="175"/>
      <c r="E946" s="173">
        <f t="shared" si="14"/>
        <v>0</v>
      </c>
      <c r="F946" s="162"/>
      <c r="G946" s="162"/>
      <c r="H946" s="162"/>
      <c r="I946" s="162"/>
      <c r="J946" s="162"/>
      <c r="K946" s="162"/>
      <c r="L946" s="162"/>
      <c r="M946" s="162"/>
      <c r="N946" s="162"/>
      <c r="O946" s="162"/>
    </row>
    <row r="947" spans="1:15" ht="15.75" customHeight="1">
      <c r="A947" s="169">
        <v>21406</v>
      </c>
      <c r="B947" s="170" t="s">
        <v>912</v>
      </c>
      <c r="C947" s="171">
        <f>SUM(C948,C949,C950,C951)</f>
        <v>703</v>
      </c>
      <c r="D947" s="171">
        <f>SUM(D948,D949,D950,D951)</f>
        <v>1296</v>
      </c>
      <c r="E947" s="173">
        <f t="shared" si="14"/>
        <v>1.8435277382645803</v>
      </c>
      <c r="F947" s="162"/>
      <c r="G947" s="162"/>
      <c r="H947" s="162"/>
      <c r="I947" s="162"/>
      <c r="J947" s="162"/>
      <c r="K947" s="162"/>
      <c r="L947" s="162"/>
      <c r="M947" s="162"/>
      <c r="N947" s="162"/>
      <c r="O947" s="162"/>
    </row>
    <row r="948" spans="1:15" ht="15.75" customHeight="1">
      <c r="A948" s="169">
        <v>2140601</v>
      </c>
      <c r="B948" s="170" t="s">
        <v>913</v>
      </c>
      <c r="C948" s="174">
        <v>703</v>
      </c>
      <c r="D948" s="174">
        <v>1296</v>
      </c>
      <c r="E948" s="173">
        <f t="shared" si="14"/>
        <v>1.8435277382645803</v>
      </c>
      <c r="F948" s="162"/>
      <c r="G948" s="162"/>
      <c r="H948" s="162"/>
      <c r="I948" s="162"/>
      <c r="J948" s="162"/>
      <c r="K948" s="162"/>
      <c r="L948" s="162"/>
      <c r="M948" s="162"/>
      <c r="N948" s="162"/>
      <c r="O948" s="162"/>
    </row>
    <row r="949" spans="1:15" ht="15.75" customHeight="1">
      <c r="A949" s="169">
        <v>2140602</v>
      </c>
      <c r="B949" s="170" t="s">
        <v>914</v>
      </c>
      <c r="C949" s="174"/>
      <c r="D949" s="175"/>
      <c r="E949" s="173">
        <f t="shared" si="14"/>
        <v>0</v>
      </c>
      <c r="F949" s="162"/>
      <c r="G949" s="162"/>
      <c r="H949" s="162"/>
      <c r="I949" s="162"/>
      <c r="J949" s="162"/>
      <c r="K949" s="162"/>
      <c r="L949" s="162"/>
      <c r="M949" s="162"/>
      <c r="N949" s="162"/>
      <c r="O949" s="162"/>
    </row>
    <row r="950" spans="1:15" ht="15.75" customHeight="1">
      <c r="A950" s="169">
        <v>2140603</v>
      </c>
      <c r="B950" s="170" t="s">
        <v>915</v>
      </c>
      <c r="C950" s="174"/>
      <c r="D950" s="175"/>
      <c r="E950" s="173">
        <f t="shared" si="14"/>
        <v>0</v>
      </c>
      <c r="F950" s="162"/>
      <c r="G950" s="162"/>
      <c r="H950" s="162"/>
      <c r="I950" s="162"/>
      <c r="J950" s="162"/>
      <c r="K950" s="162"/>
      <c r="L950" s="162"/>
      <c r="M950" s="162"/>
      <c r="N950" s="162"/>
      <c r="O950" s="162"/>
    </row>
    <row r="951" spans="1:15" ht="15.75" customHeight="1">
      <c r="A951" s="169">
        <v>2140699</v>
      </c>
      <c r="B951" s="170" t="s">
        <v>916</v>
      </c>
      <c r="C951" s="174"/>
      <c r="D951" s="175"/>
      <c r="E951" s="173">
        <f t="shared" si="14"/>
        <v>0</v>
      </c>
      <c r="F951" s="162"/>
      <c r="G951" s="162"/>
      <c r="H951" s="162"/>
      <c r="I951" s="162"/>
      <c r="J951" s="162"/>
      <c r="K951" s="162"/>
      <c r="L951" s="162"/>
      <c r="M951" s="162"/>
      <c r="N951" s="162"/>
      <c r="O951" s="162"/>
    </row>
    <row r="952" spans="1:15" ht="15.75" customHeight="1">
      <c r="A952" s="169">
        <v>21499</v>
      </c>
      <c r="B952" s="170" t="s">
        <v>917</v>
      </c>
      <c r="C952" s="171">
        <f>SUM(C953,C954)</f>
        <v>0</v>
      </c>
      <c r="D952" s="171">
        <f>SUM(D953,D954)</f>
        <v>0</v>
      </c>
      <c r="E952" s="173">
        <f t="shared" si="14"/>
        <v>0</v>
      </c>
      <c r="F952" s="162"/>
      <c r="G952" s="162"/>
      <c r="H952" s="162"/>
      <c r="I952" s="162"/>
      <c r="J952" s="162"/>
      <c r="K952" s="162"/>
      <c r="L952" s="162"/>
      <c r="M952" s="162"/>
      <c r="N952" s="162"/>
      <c r="O952" s="162"/>
    </row>
    <row r="953" spans="1:15" ht="15.75" customHeight="1">
      <c r="A953" s="169">
        <v>2149901</v>
      </c>
      <c r="B953" s="170" t="s">
        <v>918</v>
      </c>
      <c r="C953" s="174"/>
      <c r="D953" s="174"/>
      <c r="E953" s="173">
        <f t="shared" si="14"/>
        <v>0</v>
      </c>
      <c r="F953" s="162"/>
      <c r="G953" s="162"/>
      <c r="H953" s="162"/>
      <c r="I953" s="162"/>
      <c r="J953" s="162"/>
      <c r="K953" s="162"/>
      <c r="L953" s="162"/>
      <c r="M953" s="162"/>
      <c r="N953" s="162"/>
      <c r="O953" s="162"/>
    </row>
    <row r="954" spans="1:15" ht="15.75" customHeight="1">
      <c r="A954" s="169">
        <v>2149999</v>
      </c>
      <c r="B954" s="170" t="s">
        <v>919</v>
      </c>
      <c r="C954" s="174"/>
      <c r="D954" s="174"/>
      <c r="E954" s="173">
        <f t="shared" si="14"/>
        <v>0</v>
      </c>
      <c r="F954" s="162"/>
      <c r="G954" s="162"/>
      <c r="H954" s="162"/>
      <c r="I954" s="162"/>
      <c r="J954" s="162"/>
      <c r="K954" s="162"/>
      <c r="L954" s="162"/>
      <c r="M954" s="162"/>
      <c r="N954" s="162"/>
      <c r="O954" s="162"/>
    </row>
    <row r="955" spans="1:15" ht="15.75" customHeight="1">
      <c r="A955" s="169">
        <v>215</v>
      </c>
      <c r="B955" s="170" t="s">
        <v>920</v>
      </c>
      <c r="C955" s="171">
        <f>SUM(C956,C966,C982,C987,C998,C1005,C1013)</f>
        <v>22748</v>
      </c>
      <c r="D955" s="171">
        <f>SUM(D956,D966,D982,D987,D998,D1005,D1013)</f>
        <v>17738</v>
      </c>
      <c r="E955" s="173">
        <f t="shared" si="14"/>
        <v>0.7797608580974151</v>
      </c>
      <c r="F955" s="162"/>
      <c r="G955" s="162"/>
      <c r="H955" s="162"/>
      <c r="I955" s="162"/>
      <c r="J955" s="162"/>
      <c r="K955" s="162"/>
      <c r="L955" s="162"/>
      <c r="M955" s="162"/>
      <c r="N955" s="162"/>
      <c r="O955" s="162"/>
    </row>
    <row r="956" spans="1:15" ht="15.75" customHeight="1">
      <c r="A956" s="169">
        <v>21501</v>
      </c>
      <c r="B956" s="170" t="s">
        <v>921</v>
      </c>
      <c r="C956" s="171">
        <f>SUM(C957,C958,C959,C960,C961,C962,C963,C964,C965)</f>
        <v>0</v>
      </c>
      <c r="D956" s="171">
        <f>SUM(D957,D958,D959,D960,D961,D962,D963,D964,D965)</f>
        <v>1000</v>
      </c>
      <c r="E956" s="173">
        <f t="shared" si="14"/>
        <v>0</v>
      </c>
      <c r="F956" s="162"/>
      <c r="G956" s="162"/>
      <c r="H956" s="162"/>
      <c r="I956" s="162"/>
      <c r="J956" s="162"/>
      <c r="K956" s="162"/>
      <c r="L956" s="162"/>
      <c r="M956" s="162"/>
      <c r="N956" s="162"/>
      <c r="O956" s="162"/>
    </row>
    <row r="957" spans="1:15" ht="15.75" customHeight="1">
      <c r="A957" s="169">
        <v>2150101</v>
      </c>
      <c r="B957" s="170" t="s">
        <v>212</v>
      </c>
      <c r="C957" s="174"/>
      <c r="D957" s="174"/>
      <c r="E957" s="173">
        <f t="shared" si="14"/>
        <v>0</v>
      </c>
      <c r="F957" s="162"/>
      <c r="G957" s="162"/>
      <c r="H957" s="162"/>
      <c r="I957" s="162"/>
      <c r="J957" s="162"/>
      <c r="K957" s="162"/>
      <c r="L957" s="162"/>
      <c r="M957" s="162"/>
      <c r="N957" s="162"/>
      <c r="O957" s="162"/>
    </row>
    <row r="958" spans="1:15" ht="15.75" customHeight="1">
      <c r="A958" s="169">
        <v>2150102</v>
      </c>
      <c r="B958" s="170" t="s">
        <v>213</v>
      </c>
      <c r="C958" s="174"/>
      <c r="D958" s="175"/>
      <c r="E958" s="173">
        <f t="shared" si="14"/>
        <v>0</v>
      </c>
      <c r="F958" s="162"/>
      <c r="G958" s="162"/>
      <c r="H958" s="162"/>
      <c r="I958" s="162"/>
      <c r="J958" s="162"/>
      <c r="K958" s="162"/>
      <c r="L958" s="162"/>
      <c r="M958" s="162"/>
      <c r="N958" s="162"/>
      <c r="O958" s="162"/>
    </row>
    <row r="959" spans="1:15" ht="15.75" customHeight="1">
      <c r="A959" s="169">
        <v>2150103</v>
      </c>
      <c r="B959" s="170" t="s">
        <v>214</v>
      </c>
      <c r="C959" s="174"/>
      <c r="D959" s="175"/>
      <c r="E959" s="173">
        <f t="shared" si="14"/>
        <v>0</v>
      </c>
      <c r="F959" s="162"/>
      <c r="G959" s="162"/>
      <c r="H959" s="162"/>
      <c r="I959" s="162"/>
      <c r="J959" s="162"/>
      <c r="K959" s="162"/>
      <c r="L959" s="162"/>
      <c r="M959" s="162"/>
      <c r="N959" s="162"/>
      <c r="O959" s="162"/>
    </row>
    <row r="960" spans="1:15" ht="15.75" customHeight="1">
      <c r="A960" s="169">
        <v>2150104</v>
      </c>
      <c r="B960" s="170" t="s">
        <v>922</v>
      </c>
      <c r="C960" s="174"/>
      <c r="D960" s="175"/>
      <c r="E960" s="173">
        <f t="shared" si="14"/>
        <v>0</v>
      </c>
      <c r="F960" s="162"/>
      <c r="G960" s="162"/>
      <c r="H960" s="162"/>
      <c r="I960" s="162"/>
      <c r="J960" s="162"/>
      <c r="K960" s="162"/>
      <c r="L960" s="162"/>
      <c r="M960" s="162"/>
      <c r="N960" s="162"/>
      <c r="O960" s="162"/>
    </row>
    <row r="961" spans="1:15" ht="15.75" customHeight="1">
      <c r="A961" s="169">
        <v>2150105</v>
      </c>
      <c r="B961" s="170" t="s">
        <v>923</v>
      </c>
      <c r="C961" s="174"/>
      <c r="D961" s="175"/>
      <c r="E961" s="173">
        <f t="shared" si="14"/>
        <v>0</v>
      </c>
      <c r="F961" s="162"/>
      <c r="G961" s="162"/>
      <c r="H961" s="162"/>
      <c r="I961" s="162"/>
      <c r="J961" s="162"/>
      <c r="K961" s="162"/>
      <c r="L961" s="162"/>
      <c r="M961" s="162"/>
      <c r="N961" s="162"/>
      <c r="O961" s="162"/>
    </row>
    <row r="962" spans="1:15" ht="15.75" customHeight="1">
      <c r="A962" s="169">
        <v>2150106</v>
      </c>
      <c r="B962" s="170" t="s">
        <v>924</v>
      </c>
      <c r="C962" s="174"/>
      <c r="D962" s="175"/>
      <c r="E962" s="173">
        <f t="shared" si="14"/>
        <v>0</v>
      </c>
      <c r="F962" s="162"/>
      <c r="G962" s="162"/>
      <c r="H962" s="162"/>
      <c r="I962" s="162"/>
      <c r="J962" s="162"/>
      <c r="K962" s="162"/>
      <c r="L962" s="162"/>
      <c r="M962" s="162"/>
      <c r="N962" s="162"/>
      <c r="O962" s="162"/>
    </row>
    <row r="963" spans="1:15" ht="15.75" customHeight="1">
      <c r="A963" s="169">
        <v>2150107</v>
      </c>
      <c r="B963" s="170" t="s">
        <v>925</v>
      </c>
      <c r="C963" s="174"/>
      <c r="D963" s="175"/>
      <c r="E963" s="173">
        <f t="shared" si="14"/>
        <v>0</v>
      </c>
      <c r="F963" s="162"/>
      <c r="G963" s="162"/>
      <c r="H963" s="162"/>
      <c r="I963" s="162"/>
      <c r="J963" s="162"/>
      <c r="K963" s="162"/>
      <c r="L963" s="162"/>
      <c r="M963" s="162"/>
      <c r="N963" s="162"/>
      <c r="O963" s="162"/>
    </row>
    <row r="964" spans="1:15" ht="15.75" customHeight="1">
      <c r="A964" s="169">
        <v>2150108</v>
      </c>
      <c r="B964" s="170" t="s">
        <v>926</v>
      </c>
      <c r="C964" s="174"/>
      <c r="D964" s="175"/>
      <c r="E964" s="173">
        <f t="shared" si="14"/>
        <v>0</v>
      </c>
      <c r="F964" s="162"/>
      <c r="G964" s="162"/>
      <c r="H964" s="162"/>
      <c r="I964" s="162"/>
      <c r="J964" s="162"/>
      <c r="K964" s="162"/>
      <c r="L964" s="162"/>
      <c r="M964" s="162"/>
      <c r="N964" s="162"/>
      <c r="O964" s="162"/>
    </row>
    <row r="965" spans="1:15" ht="15.75" customHeight="1">
      <c r="A965" s="169">
        <v>2150199</v>
      </c>
      <c r="B965" s="170" t="s">
        <v>927</v>
      </c>
      <c r="C965" s="174"/>
      <c r="D965" s="175">
        <v>1000</v>
      </c>
      <c r="E965" s="173">
        <f aca="true" t="shared" si="15" ref="E965:E1028">_xlfn.IFERROR(D965/C965,0)</f>
        <v>0</v>
      </c>
      <c r="F965" s="162"/>
      <c r="G965" s="162"/>
      <c r="H965" s="162"/>
      <c r="I965" s="162"/>
      <c r="J965" s="162"/>
      <c r="K965" s="162"/>
      <c r="L965" s="162"/>
      <c r="M965" s="162"/>
      <c r="N965" s="162"/>
      <c r="O965" s="162"/>
    </row>
    <row r="966" spans="1:15" ht="15.75" customHeight="1">
      <c r="A966" s="169">
        <v>21502</v>
      </c>
      <c r="B966" s="170" t="s">
        <v>928</v>
      </c>
      <c r="C966" s="176">
        <f>SUM(C967,C968,C969,C970,C971,C972,C973,C974,C975,C976,C977,C978,C979,C980,C981)</f>
        <v>0</v>
      </c>
      <c r="D966" s="176">
        <f>SUM(D967,D968,D969,D970,D971,D972,D973,D974,D975,D976,D977,D978,D979,D980,D981)</f>
        <v>0</v>
      </c>
      <c r="E966" s="173">
        <f t="shared" si="15"/>
        <v>0</v>
      </c>
      <c r="F966" s="162"/>
      <c r="G966" s="162"/>
      <c r="H966" s="162"/>
      <c r="I966" s="162"/>
      <c r="J966" s="162"/>
      <c r="K966" s="162"/>
      <c r="L966" s="162"/>
      <c r="M966" s="162"/>
      <c r="N966" s="162"/>
      <c r="O966" s="162"/>
    </row>
    <row r="967" spans="1:15" ht="15.75" customHeight="1">
      <c r="A967" s="169" t="s">
        <v>929</v>
      </c>
      <c r="B967" s="170" t="s">
        <v>212</v>
      </c>
      <c r="C967" s="174"/>
      <c r="D967" s="174"/>
      <c r="E967" s="173">
        <f t="shared" si="15"/>
        <v>0</v>
      </c>
      <c r="F967" s="162"/>
      <c r="G967" s="162"/>
      <c r="H967" s="162"/>
      <c r="I967" s="162"/>
      <c r="J967" s="162"/>
      <c r="K967" s="162"/>
      <c r="L967" s="162"/>
      <c r="M967" s="162"/>
      <c r="N967" s="162"/>
      <c r="O967" s="162"/>
    </row>
    <row r="968" spans="1:15" ht="15.75" customHeight="1">
      <c r="A968" s="169" t="s">
        <v>930</v>
      </c>
      <c r="B968" s="170" t="s">
        <v>213</v>
      </c>
      <c r="C968" s="174"/>
      <c r="D968" s="175"/>
      <c r="E968" s="173">
        <f t="shared" si="15"/>
        <v>0</v>
      </c>
      <c r="F968" s="162"/>
      <c r="G968" s="162"/>
      <c r="H968" s="162"/>
      <c r="I968" s="162"/>
      <c r="J968" s="162"/>
      <c r="K968" s="162"/>
      <c r="L968" s="162"/>
      <c r="M968" s="162"/>
      <c r="N968" s="162"/>
      <c r="O968" s="162"/>
    </row>
    <row r="969" spans="1:15" ht="15.75" customHeight="1">
      <c r="A969" s="169" t="s">
        <v>931</v>
      </c>
      <c r="B969" s="170" t="s">
        <v>214</v>
      </c>
      <c r="C969" s="174"/>
      <c r="D969" s="175"/>
      <c r="E969" s="173">
        <f t="shared" si="15"/>
        <v>0</v>
      </c>
      <c r="F969" s="162"/>
      <c r="G969" s="162"/>
      <c r="H969" s="162"/>
      <c r="I969" s="162"/>
      <c r="J969" s="162"/>
      <c r="K969" s="162"/>
      <c r="L969" s="162"/>
      <c r="M969" s="162"/>
      <c r="N969" s="162"/>
      <c r="O969" s="162"/>
    </row>
    <row r="970" spans="1:15" ht="15.75" customHeight="1">
      <c r="A970" s="169" t="s">
        <v>932</v>
      </c>
      <c r="B970" s="170" t="s">
        <v>933</v>
      </c>
      <c r="C970" s="174"/>
      <c r="D970" s="175"/>
      <c r="E970" s="173">
        <f t="shared" si="15"/>
        <v>0</v>
      </c>
      <c r="F970" s="162"/>
      <c r="G970" s="162"/>
      <c r="H970" s="162"/>
      <c r="I970" s="162"/>
      <c r="J970" s="162"/>
      <c r="K970" s="162"/>
      <c r="L970" s="162"/>
      <c r="M970" s="162"/>
      <c r="N970" s="162"/>
      <c r="O970" s="162"/>
    </row>
    <row r="971" spans="1:15" ht="15.75" customHeight="1">
      <c r="A971" s="169" t="s">
        <v>934</v>
      </c>
      <c r="B971" s="170" t="s">
        <v>935</v>
      </c>
      <c r="C971" s="174"/>
      <c r="D971" s="175"/>
      <c r="E971" s="173">
        <f t="shared" si="15"/>
        <v>0</v>
      </c>
      <c r="F971" s="162"/>
      <c r="G971" s="162"/>
      <c r="H971" s="162"/>
      <c r="I971" s="162"/>
      <c r="J971" s="162"/>
      <c r="K971" s="162"/>
      <c r="L971" s="162"/>
      <c r="M971" s="162"/>
      <c r="N971" s="162"/>
      <c r="O971" s="162"/>
    </row>
    <row r="972" spans="1:15" ht="15.75" customHeight="1">
      <c r="A972" s="169" t="s">
        <v>936</v>
      </c>
      <c r="B972" s="170" t="s">
        <v>937</v>
      </c>
      <c r="C972" s="174"/>
      <c r="D972" s="175"/>
      <c r="E972" s="173">
        <f t="shared" si="15"/>
        <v>0</v>
      </c>
      <c r="F972" s="162"/>
      <c r="G972" s="162"/>
      <c r="H972" s="162"/>
      <c r="I972" s="162"/>
      <c r="J972" s="162"/>
      <c r="K972" s="162"/>
      <c r="L972" s="162"/>
      <c r="M972" s="162"/>
      <c r="N972" s="162"/>
      <c r="O972" s="162"/>
    </row>
    <row r="973" spans="1:15" ht="15.75" customHeight="1">
      <c r="A973" s="169" t="s">
        <v>938</v>
      </c>
      <c r="B973" s="170" t="s">
        <v>939</v>
      </c>
      <c r="C973" s="174"/>
      <c r="D973" s="175"/>
      <c r="E973" s="173">
        <f t="shared" si="15"/>
        <v>0</v>
      </c>
      <c r="F973" s="162"/>
      <c r="G973" s="162"/>
      <c r="H973" s="162"/>
      <c r="I973" s="162"/>
      <c r="J973" s="162"/>
      <c r="K973" s="162"/>
      <c r="L973" s="162"/>
      <c r="M973" s="162"/>
      <c r="N973" s="162"/>
      <c r="O973" s="162"/>
    </row>
    <row r="974" spans="1:15" ht="15.75" customHeight="1">
      <c r="A974" s="169" t="s">
        <v>940</v>
      </c>
      <c r="B974" s="170" t="s">
        <v>941</v>
      </c>
      <c r="C974" s="174"/>
      <c r="D974" s="175"/>
      <c r="E974" s="173">
        <f t="shared" si="15"/>
        <v>0</v>
      </c>
      <c r="F974" s="162"/>
      <c r="G974" s="162"/>
      <c r="H974" s="162"/>
      <c r="I974" s="162"/>
      <c r="J974" s="162"/>
      <c r="K974" s="162"/>
      <c r="L974" s="162"/>
      <c r="M974" s="162"/>
      <c r="N974" s="162"/>
      <c r="O974" s="162"/>
    </row>
    <row r="975" spans="1:15" ht="15.75" customHeight="1">
      <c r="A975" s="169" t="s">
        <v>942</v>
      </c>
      <c r="B975" s="170" t="s">
        <v>943</v>
      </c>
      <c r="C975" s="174"/>
      <c r="D975" s="175"/>
      <c r="E975" s="173">
        <f t="shared" si="15"/>
        <v>0</v>
      </c>
      <c r="F975" s="162"/>
      <c r="G975" s="162"/>
      <c r="H975" s="162"/>
      <c r="I975" s="162"/>
      <c r="J975" s="162"/>
      <c r="K975" s="162"/>
      <c r="L975" s="162"/>
      <c r="M975" s="162"/>
      <c r="N975" s="162"/>
      <c r="O975" s="162"/>
    </row>
    <row r="976" spans="1:15" ht="15.75" customHeight="1">
      <c r="A976" s="169" t="s">
        <v>944</v>
      </c>
      <c r="B976" s="170" t="s">
        <v>945</v>
      </c>
      <c r="C976" s="174"/>
      <c r="D976" s="175"/>
      <c r="E976" s="173">
        <f t="shared" si="15"/>
        <v>0</v>
      </c>
      <c r="F976" s="162"/>
      <c r="G976" s="162"/>
      <c r="H976" s="162"/>
      <c r="I976" s="162"/>
      <c r="J976" s="162"/>
      <c r="K976" s="162"/>
      <c r="L976" s="162"/>
      <c r="M976" s="162"/>
      <c r="N976" s="162"/>
      <c r="O976" s="162"/>
    </row>
    <row r="977" spans="1:15" ht="15.75" customHeight="1">
      <c r="A977" s="169" t="s">
        <v>946</v>
      </c>
      <c r="B977" s="170" t="s">
        <v>947</v>
      </c>
      <c r="C977" s="174"/>
      <c r="D977" s="175"/>
      <c r="E977" s="173">
        <f t="shared" si="15"/>
        <v>0</v>
      </c>
      <c r="F977" s="162"/>
      <c r="G977" s="162"/>
      <c r="H977" s="162"/>
      <c r="I977" s="162"/>
      <c r="J977" s="162"/>
      <c r="K977" s="162"/>
      <c r="L977" s="162"/>
      <c r="M977" s="162"/>
      <c r="N977" s="162"/>
      <c r="O977" s="162"/>
    </row>
    <row r="978" spans="1:15" ht="15.75" customHeight="1">
      <c r="A978" s="169" t="s">
        <v>948</v>
      </c>
      <c r="B978" s="170" t="s">
        <v>949</v>
      </c>
      <c r="C978" s="174"/>
      <c r="D978" s="175"/>
      <c r="E978" s="173">
        <f t="shared" si="15"/>
        <v>0</v>
      </c>
      <c r="F978" s="162"/>
      <c r="G978" s="162"/>
      <c r="H978" s="162"/>
      <c r="I978" s="162"/>
      <c r="J978" s="162"/>
      <c r="K978" s="162"/>
      <c r="L978" s="162"/>
      <c r="M978" s="162"/>
      <c r="N978" s="162"/>
      <c r="O978" s="162"/>
    </row>
    <row r="979" spans="1:15" ht="15.75" customHeight="1">
      <c r="A979" s="169" t="s">
        <v>950</v>
      </c>
      <c r="B979" s="170" t="s">
        <v>951</v>
      </c>
      <c r="C979" s="174"/>
      <c r="D979" s="175"/>
      <c r="E979" s="173">
        <f t="shared" si="15"/>
        <v>0</v>
      </c>
      <c r="F979" s="162"/>
      <c r="G979" s="162"/>
      <c r="H979" s="162"/>
      <c r="I979" s="162"/>
      <c r="J979" s="162"/>
      <c r="K979" s="162"/>
      <c r="L979" s="162"/>
      <c r="M979" s="162"/>
      <c r="N979" s="162"/>
      <c r="O979" s="162"/>
    </row>
    <row r="980" spans="1:15" ht="15.75" customHeight="1">
      <c r="A980" s="169" t="s">
        <v>952</v>
      </c>
      <c r="B980" s="170" t="s">
        <v>953</v>
      </c>
      <c r="C980" s="174"/>
      <c r="D980" s="175"/>
      <c r="E980" s="173">
        <f t="shared" si="15"/>
        <v>0</v>
      </c>
      <c r="F980" s="162"/>
      <c r="G980" s="162"/>
      <c r="H980" s="162"/>
      <c r="I980" s="162"/>
      <c r="J980" s="162"/>
      <c r="K980" s="162"/>
      <c r="L980" s="162"/>
      <c r="M980" s="162"/>
      <c r="N980" s="162"/>
      <c r="O980" s="162"/>
    </row>
    <row r="981" spans="1:15" ht="15.75" customHeight="1">
      <c r="A981" s="169" t="s">
        <v>954</v>
      </c>
      <c r="B981" s="170" t="s">
        <v>955</v>
      </c>
      <c r="C981" s="174"/>
      <c r="D981" s="175"/>
      <c r="E981" s="173">
        <f t="shared" si="15"/>
        <v>0</v>
      </c>
      <c r="F981" s="162"/>
      <c r="G981" s="162"/>
      <c r="H981" s="162"/>
      <c r="I981" s="162"/>
      <c r="J981" s="162"/>
      <c r="K981" s="162"/>
      <c r="L981" s="162"/>
      <c r="M981" s="162"/>
      <c r="N981" s="162"/>
      <c r="O981" s="162"/>
    </row>
    <row r="982" spans="1:15" ht="15.75" customHeight="1">
      <c r="A982" s="169">
        <v>21503</v>
      </c>
      <c r="B982" s="170" t="s">
        <v>956</v>
      </c>
      <c r="C982" s="171">
        <f>SUM(C983,C984,C985,C986)</f>
        <v>0</v>
      </c>
      <c r="D982" s="171">
        <f>SUM(D983,D984,D985,D986)</f>
        <v>0</v>
      </c>
      <c r="E982" s="173">
        <f t="shared" si="15"/>
        <v>0</v>
      </c>
      <c r="F982" s="162"/>
      <c r="G982" s="162"/>
      <c r="H982" s="162"/>
      <c r="I982" s="162"/>
      <c r="J982" s="162"/>
      <c r="K982" s="162"/>
      <c r="L982" s="162"/>
      <c r="M982" s="162"/>
      <c r="N982" s="162"/>
      <c r="O982" s="162"/>
    </row>
    <row r="983" spans="1:15" ht="15.75" customHeight="1">
      <c r="A983" s="169">
        <v>2150301</v>
      </c>
      <c r="B983" s="170" t="s">
        <v>212</v>
      </c>
      <c r="C983" s="174"/>
      <c r="D983" s="174"/>
      <c r="E983" s="173">
        <f t="shared" si="15"/>
        <v>0</v>
      </c>
      <c r="F983" s="162"/>
      <c r="G983" s="162"/>
      <c r="H983" s="162"/>
      <c r="I983" s="162"/>
      <c r="J983" s="162"/>
      <c r="K983" s="162"/>
      <c r="L983" s="162"/>
      <c r="M983" s="162"/>
      <c r="N983" s="162"/>
      <c r="O983" s="162"/>
    </row>
    <row r="984" spans="1:15" ht="15.75" customHeight="1">
      <c r="A984" s="169">
        <v>2150302</v>
      </c>
      <c r="B984" s="170" t="s">
        <v>213</v>
      </c>
      <c r="C984" s="174"/>
      <c r="D984" s="174"/>
      <c r="E984" s="173">
        <f t="shared" si="15"/>
        <v>0</v>
      </c>
      <c r="F984" s="162"/>
      <c r="G984" s="162"/>
      <c r="H984" s="162"/>
      <c r="I984" s="162"/>
      <c r="J984" s="162"/>
      <c r="K984" s="162"/>
      <c r="L984" s="162"/>
      <c r="M984" s="162"/>
      <c r="N984" s="162"/>
      <c r="O984" s="162"/>
    </row>
    <row r="985" spans="1:15" ht="15.75" customHeight="1">
      <c r="A985" s="169">
        <v>2150303</v>
      </c>
      <c r="B985" s="170" t="s">
        <v>214</v>
      </c>
      <c r="C985" s="174"/>
      <c r="D985" s="174"/>
      <c r="E985" s="173">
        <f t="shared" si="15"/>
        <v>0</v>
      </c>
      <c r="F985" s="162"/>
      <c r="G985" s="162"/>
      <c r="H985" s="162"/>
      <c r="I985" s="162"/>
      <c r="J985" s="162"/>
      <c r="K985" s="162"/>
      <c r="L985" s="162"/>
      <c r="M985" s="162"/>
      <c r="N985" s="162"/>
      <c r="O985" s="162"/>
    </row>
    <row r="986" spans="1:15" ht="15.75" customHeight="1">
      <c r="A986" s="169">
        <v>2150399</v>
      </c>
      <c r="B986" s="170" t="s">
        <v>957</v>
      </c>
      <c r="C986" s="174"/>
      <c r="D986" s="174"/>
      <c r="E986" s="173">
        <f t="shared" si="15"/>
        <v>0</v>
      </c>
      <c r="F986" s="162"/>
      <c r="G986" s="162"/>
      <c r="H986" s="162"/>
      <c r="I986" s="162"/>
      <c r="J986" s="162"/>
      <c r="K986" s="162"/>
      <c r="L986" s="162"/>
      <c r="M986" s="162"/>
      <c r="N986" s="162"/>
      <c r="O986" s="162"/>
    </row>
    <row r="987" spans="1:15" ht="15.75" customHeight="1">
      <c r="A987" s="169">
        <v>21505</v>
      </c>
      <c r="B987" s="170" t="s">
        <v>958</v>
      </c>
      <c r="C987" s="176">
        <f>SUM(C988,C989,C990,C991,C992,C993,C994,C995,C996,C997)</f>
        <v>190</v>
      </c>
      <c r="D987" s="176">
        <f>SUM(D988,D989,D990,D991,D992,D993,D994,D995,D996,D997)</f>
        <v>168</v>
      </c>
      <c r="E987" s="173">
        <f t="shared" si="15"/>
        <v>0.8842105263157894</v>
      </c>
      <c r="F987" s="162"/>
      <c r="G987" s="162"/>
      <c r="H987" s="162"/>
      <c r="I987" s="162"/>
      <c r="J987" s="162"/>
      <c r="K987" s="162"/>
      <c r="L987" s="162"/>
      <c r="M987" s="162"/>
      <c r="N987" s="162"/>
      <c r="O987" s="162"/>
    </row>
    <row r="988" spans="1:15" ht="15.75" customHeight="1">
      <c r="A988" s="169">
        <v>2150501</v>
      </c>
      <c r="B988" s="170" t="s">
        <v>212</v>
      </c>
      <c r="C988" s="174">
        <v>190</v>
      </c>
      <c r="D988" s="174">
        <v>168</v>
      </c>
      <c r="E988" s="173">
        <f t="shared" si="15"/>
        <v>0.8842105263157894</v>
      </c>
      <c r="F988" s="162"/>
      <c r="G988" s="162"/>
      <c r="H988" s="162"/>
      <c r="I988" s="162"/>
      <c r="J988" s="162"/>
      <c r="K988" s="162"/>
      <c r="L988" s="162"/>
      <c r="M988" s="162"/>
      <c r="N988" s="162"/>
      <c r="O988" s="162"/>
    </row>
    <row r="989" spans="1:15" ht="15.75" customHeight="1">
      <c r="A989" s="169">
        <v>2150502</v>
      </c>
      <c r="B989" s="170" t="s">
        <v>213</v>
      </c>
      <c r="C989" s="174"/>
      <c r="D989" s="175"/>
      <c r="E989" s="173">
        <f t="shared" si="15"/>
        <v>0</v>
      </c>
      <c r="F989" s="162"/>
      <c r="G989" s="162"/>
      <c r="H989" s="162"/>
      <c r="I989" s="162"/>
      <c r="J989" s="162"/>
      <c r="K989" s="162"/>
      <c r="L989" s="162"/>
      <c r="M989" s="162"/>
      <c r="N989" s="162"/>
      <c r="O989" s="162"/>
    </row>
    <row r="990" spans="1:15" ht="15.75" customHeight="1">
      <c r="A990" s="169">
        <v>2150503</v>
      </c>
      <c r="B990" s="170" t="s">
        <v>214</v>
      </c>
      <c r="C990" s="174"/>
      <c r="D990" s="175"/>
      <c r="E990" s="173">
        <f t="shared" si="15"/>
        <v>0</v>
      </c>
      <c r="F990" s="162"/>
      <c r="G990" s="162"/>
      <c r="H990" s="162"/>
      <c r="I990" s="162"/>
      <c r="J990" s="162"/>
      <c r="K990" s="162"/>
      <c r="L990" s="162"/>
      <c r="M990" s="162"/>
      <c r="N990" s="162"/>
      <c r="O990" s="162"/>
    </row>
    <row r="991" spans="1:15" ht="15.75" customHeight="1">
      <c r="A991" s="169">
        <v>2150505</v>
      </c>
      <c r="B991" s="170" t="s">
        <v>959</v>
      </c>
      <c r="C991" s="174"/>
      <c r="D991" s="175"/>
      <c r="E991" s="173">
        <f t="shared" si="15"/>
        <v>0</v>
      </c>
      <c r="F991" s="162"/>
      <c r="G991" s="162"/>
      <c r="H991" s="162"/>
      <c r="I991" s="162"/>
      <c r="J991" s="162"/>
      <c r="K991" s="162"/>
      <c r="L991" s="162"/>
      <c r="M991" s="162"/>
      <c r="N991" s="162"/>
      <c r="O991" s="162"/>
    </row>
    <row r="992" spans="1:15" ht="15.75" customHeight="1">
      <c r="A992" s="169">
        <v>2150507</v>
      </c>
      <c r="B992" s="170" t="s">
        <v>960</v>
      </c>
      <c r="C992" s="174"/>
      <c r="D992" s="175"/>
      <c r="E992" s="173">
        <f t="shared" si="15"/>
        <v>0</v>
      </c>
      <c r="F992" s="162"/>
      <c r="G992" s="162"/>
      <c r="H992" s="162"/>
      <c r="I992" s="162"/>
      <c r="J992" s="162"/>
      <c r="K992" s="162"/>
      <c r="L992" s="162"/>
      <c r="M992" s="162"/>
      <c r="N992" s="162"/>
      <c r="O992" s="162"/>
    </row>
    <row r="993" spans="1:15" ht="15.75" customHeight="1">
      <c r="A993" s="169">
        <v>2150508</v>
      </c>
      <c r="B993" s="170" t="s">
        <v>961</v>
      </c>
      <c r="C993" s="174"/>
      <c r="D993" s="175"/>
      <c r="E993" s="173">
        <f t="shared" si="15"/>
        <v>0</v>
      </c>
      <c r="F993" s="162"/>
      <c r="G993" s="162"/>
      <c r="H993" s="162"/>
      <c r="I993" s="162"/>
      <c r="J993" s="162"/>
      <c r="K993" s="162"/>
      <c r="L993" s="162"/>
      <c r="M993" s="162"/>
      <c r="N993" s="162"/>
      <c r="O993" s="162"/>
    </row>
    <row r="994" spans="1:15" ht="15.75" customHeight="1">
      <c r="A994" s="169">
        <v>2150516</v>
      </c>
      <c r="B994" s="170" t="s">
        <v>962</v>
      </c>
      <c r="C994" s="174"/>
      <c r="D994" s="175"/>
      <c r="E994" s="173">
        <f t="shared" si="15"/>
        <v>0</v>
      </c>
      <c r="F994" s="162"/>
      <c r="G994" s="162"/>
      <c r="H994" s="162"/>
      <c r="I994" s="162"/>
      <c r="J994" s="162"/>
      <c r="K994" s="162"/>
      <c r="L994" s="162"/>
      <c r="M994" s="162"/>
      <c r="N994" s="162"/>
      <c r="O994" s="162"/>
    </row>
    <row r="995" spans="1:15" ht="15.75" customHeight="1">
      <c r="A995" s="169">
        <v>2150517</v>
      </c>
      <c r="B995" s="170" t="s">
        <v>963</v>
      </c>
      <c r="C995" s="174"/>
      <c r="D995" s="175"/>
      <c r="E995" s="173">
        <f t="shared" si="15"/>
        <v>0</v>
      </c>
      <c r="F995" s="162"/>
      <c r="G995" s="162"/>
      <c r="H995" s="162"/>
      <c r="I995" s="162"/>
      <c r="J995" s="162"/>
      <c r="K995" s="162"/>
      <c r="L995" s="162"/>
      <c r="M995" s="162"/>
      <c r="N995" s="162"/>
      <c r="O995" s="162"/>
    </row>
    <row r="996" spans="1:15" ht="15.75" customHeight="1">
      <c r="A996" s="169">
        <v>2150550</v>
      </c>
      <c r="B996" s="170" t="s">
        <v>221</v>
      </c>
      <c r="C996" s="174"/>
      <c r="D996" s="175"/>
      <c r="E996" s="173">
        <f t="shared" si="15"/>
        <v>0</v>
      </c>
      <c r="F996" s="162"/>
      <c r="G996" s="162"/>
      <c r="H996" s="162"/>
      <c r="I996" s="162"/>
      <c r="J996" s="162"/>
      <c r="K996" s="162"/>
      <c r="L996" s="162"/>
      <c r="M996" s="162"/>
      <c r="N996" s="162"/>
      <c r="O996" s="162"/>
    </row>
    <row r="997" spans="1:15" ht="15.75" customHeight="1">
      <c r="A997" s="169">
        <v>2150599</v>
      </c>
      <c r="B997" s="170" t="s">
        <v>964</v>
      </c>
      <c r="C997" s="174"/>
      <c r="D997" s="175"/>
      <c r="E997" s="173">
        <f t="shared" si="15"/>
        <v>0</v>
      </c>
      <c r="F997" s="162"/>
      <c r="G997" s="162"/>
      <c r="H997" s="162"/>
      <c r="I997" s="162"/>
      <c r="J997" s="162"/>
      <c r="K997" s="162"/>
      <c r="L997" s="162"/>
      <c r="M997" s="162"/>
      <c r="N997" s="162"/>
      <c r="O997" s="162"/>
    </row>
    <row r="998" spans="1:15" ht="15.75" customHeight="1">
      <c r="A998" s="169">
        <v>21507</v>
      </c>
      <c r="B998" s="170" t="s">
        <v>965</v>
      </c>
      <c r="C998" s="171">
        <f>SUM(C999,C1000,C1001,C1002,C1003,C1004)</f>
        <v>0</v>
      </c>
      <c r="D998" s="171">
        <f>SUM(D999,D1000,D1001,D1002,D1003,D1004)</f>
        <v>0</v>
      </c>
      <c r="E998" s="173">
        <f t="shared" si="15"/>
        <v>0</v>
      </c>
      <c r="F998" s="162"/>
      <c r="G998" s="162"/>
      <c r="H998" s="162"/>
      <c r="I998" s="162"/>
      <c r="J998" s="162"/>
      <c r="K998" s="162"/>
      <c r="L998" s="162"/>
      <c r="M998" s="162"/>
      <c r="N998" s="162"/>
      <c r="O998" s="162"/>
    </row>
    <row r="999" spans="1:15" ht="15.75" customHeight="1">
      <c r="A999" s="169">
        <v>2150701</v>
      </c>
      <c r="B999" s="170" t="s">
        <v>212</v>
      </c>
      <c r="C999" s="174"/>
      <c r="D999" s="174"/>
      <c r="E999" s="173">
        <f t="shared" si="15"/>
        <v>0</v>
      </c>
      <c r="F999" s="162"/>
      <c r="G999" s="162"/>
      <c r="H999" s="162"/>
      <c r="I999" s="162"/>
      <c r="J999" s="162"/>
      <c r="K999" s="162"/>
      <c r="L999" s="162"/>
      <c r="M999" s="162"/>
      <c r="N999" s="162"/>
      <c r="O999" s="162"/>
    </row>
    <row r="1000" spans="1:15" ht="15.75" customHeight="1">
      <c r="A1000" s="169">
        <v>2150702</v>
      </c>
      <c r="B1000" s="170" t="s">
        <v>213</v>
      </c>
      <c r="C1000" s="174"/>
      <c r="D1000" s="175"/>
      <c r="E1000" s="173">
        <f t="shared" si="15"/>
        <v>0</v>
      </c>
      <c r="F1000" s="162"/>
      <c r="G1000" s="162"/>
      <c r="H1000" s="162"/>
      <c r="I1000" s="162"/>
      <c r="J1000" s="162"/>
      <c r="K1000" s="162"/>
      <c r="L1000" s="162"/>
      <c r="M1000" s="162"/>
      <c r="N1000" s="162"/>
      <c r="O1000" s="162"/>
    </row>
    <row r="1001" spans="1:15" ht="15.75" customHeight="1">
      <c r="A1001" s="169">
        <v>2150703</v>
      </c>
      <c r="B1001" s="170" t="s">
        <v>214</v>
      </c>
      <c r="C1001" s="174"/>
      <c r="D1001" s="175"/>
      <c r="E1001" s="173">
        <f t="shared" si="15"/>
        <v>0</v>
      </c>
      <c r="F1001" s="162"/>
      <c r="G1001" s="162"/>
      <c r="H1001" s="162"/>
      <c r="I1001" s="162"/>
      <c r="J1001" s="162"/>
      <c r="K1001" s="162"/>
      <c r="L1001" s="162"/>
      <c r="M1001" s="162"/>
      <c r="N1001" s="162"/>
      <c r="O1001" s="162"/>
    </row>
    <row r="1002" spans="1:15" ht="15.75" customHeight="1">
      <c r="A1002" s="169">
        <v>2150704</v>
      </c>
      <c r="B1002" s="170" t="s">
        <v>966</v>
      </c>
      <c r="C1002" s="174"/>
      <c r="D1002" s="175"/>
      <c r="E1002" s="173">
        <f t="shared" si="15"/>
        <v>0</v>
      </c>
      <c r="F1002" s="162"/>
      <c r="G1002" s="162"/>
      <c r="H1002" s="162"/>
      <c r="I1002" s="162"/>
      <c r="J1002" s="162"/>
      <c r="K1002" s="162"/>
      <c r="L1002" s="162"/>
      <c r="M1002" s="162"/>
      <c r="N1002" s="162"/>
      <c r="O1002" s="162"/>
    </row>
    <row r="1003" spans="1:15" ht="15.75" customHeight="1">
      <c r="A1003" s="169">
        <v>2150705</v>
      </c>
      <c r="B1003" s="170" t="s">
        <v>967</v>
      </c>
      <c r="C1003" s="174"/>
      <c r="D1003" s="175"/>
      <c r="E1003" s="173">
        <f t="shared" si="15"/>
        <v>0</v>
      </c>
      <c r="F1003" s="162"/>
      <c r="G1003" s="162"/>
      <c r="H1003" s="162"/>
      <c r="I1003" s="162"/>
      <c r="J1003" s="162"/>
      <c r="K1003" s="162"/>
      <c r="L1003" s="162"/>
      <c r="M1003" s="162"/>
      <c r="N1003" s="162"/>
      <c r="O1003" s="162"/>
    </row>
    <row r="1004" spans="1:15" ht="15.75" customHeight="1">
      <c r="A1004" s="169">
        <v>2150799</v>
      </c>
      <c r="B1004" s="170" t="s">
        <v>968</v>
      </c>
      <c r="C1004" s="174"/>
      <c r="D1004" s="175"/>
      <c r="E1004" s="173">
        <f t="shared" si="15"/>
        <v>0</v>
      </c>
      <c r="F1004" s="162"/>
      <c r="G1004" s="162"/>
      <c r="H1004" s="162"/>
      <c r="I1004" s="162"/>
      <c r="J1004" s="162"/>
      <c r="K1004" s="162"/>
      <c r="L1004" s="162"/>
      <c r="M1004" s="162"/>
      <c r="N1004" s="162"/>
      <c r="O1004" s="162"/>
    </row>
    <row r="1005" spans="1:15" ht="15.75" customHeight="1">
      <c r="A1005" s="169">
        <v>21508</v>
      </c>
      <c r="B1005" s="170" t="s">
        <v>969</v>
      </c>
      <c r="C1005" s="171">
        <f>SUM(C1006,C1007,C1008,C1009,C1010,C1011,C1012)</f>
        <v>22558</v>
      </c>
      <c r="D1005" s="171">
        <f>SUM(D1006,D1007,D1008,D1009,D1010,D1011,D1012)</f>
        <v>16570</v>
      </c>
      <c r="E1005" s="173">
        <f t="shared" si="15"/>
        <v>0.7345509353666105</v>
      </c>
      <c r="F1005" s="162"/>
      <c r="G1005" s="162"/>
      <c r="H1005" s="162"/>
      <c r="I1005" s="162"/>
      <c r="J1005" s="162"/>
      <c r="K1005" s="162"/>
      <c r="L1005" s="162"/>
      <c r="M1005" s="162"/>
      <c r="N1005" s="162"/>
      <c r="O1005" s="162"/>
    </row>
    <row r="1006" spans="1:15" ht="15.75" customHeight="1">
      <c r="A1006" s="169">
        <v>2150801</v>
      </c>
      <c r="B1006" s="170" t="s">
        <v>212</v>
      </c>
      <c r="C1006" s="174"/>
      <c r="D1006" s="174"/>
      <c r="E1006" s="173">
        <f t="shared" si="15"/>
        <v>0</v>
      </c>
      <c r="F1006" s="162"/>
      <c r="G1006" s="162"/>
      <c r="H1006" s="162"/>
      <c r="I1006" s="162"/>
      <c r="J1006" s="162"/>
      <c r="K1006" s="162"/>
      <c r="L1006" s="162"/>
      <c r="M1006" s="162"/>
      <c r="N1006" s="162"/>
      <c r="O1006" s="162"/>
    </row>
    <row r="1007" spans="1:15" ht="15.75" customHeight="1">
      <c r="A1007" s="169">
        <v>2150802</v>
      </c>
      <c r="B1007" s="170" t="s">
        <v>213</v>
      </c>
      <c r="C1007" s="174"/>
      <c r="D1007" s="175"/>
      <c r="E1007" s="173">
        <f t="shared" si="15"/>
        <v>0</v>
      </c>
      <c r="F1007" s="162"/>
      <c r="G1007" s="162"/>
      <c r="H1007" s="162"/>
      <c r="I1007" s="162"/>
      <c r="J1007" s="162"/>
      <c r="K1007" s="162"/>
      <c r="L1007" s="162"/>
      <c r="M1007" s="162"/>
      <c r="N1007" s="162"/>
      <c r="O1007" s="162"/>
    </row>
    <row r="1008" spans="1:15" ht="15.75" customHeight="1">
      <c r="A1008" s="169">
        <v>2150803</v>
      </c>
      <c r="B1008" s="170" t="s">
        <v>214</v>
      </c>
      <c r="C1008" s="174"/>
      <c r="D1008" s="175"/>
      <c r="E1008" s="173">
        <f t="shared" si="15"/>
        <v>0</v>
      </c>
      <c r="F1008" s="162"/>
      <c r="G1008" s="162"/>
      <c r="H1008" s="162"/>
      <c r="I1008" s="162"/>
      <c r="J1008" s="162"/>
      <c r="K1008" s="162"/>
      <c r="L1008" s="162"/>
      <c r="M1008" s="162"/>
      <c r="N1008" s="162"/>
      <c r="O1008" s="162"/>
    </row>
    <row r="1009" spans="1:15" ht="15.75" customHeight="1">
      <c r="A1009" s="169">
        <v>2150804</v>
      </c>
      <c r="B1009" s="170" t="s">
        <v>970</v>
      </c>
      <c r="C1009" s="174"/>
      <c r="D1009" s="175"/>
      <c r="E1009" s="173">
        <f t="shared" si="15"/>
        <v>0</v>
      </c>
      <c r="F1009" s="162"/>
      <c r="G1009" s="162"/>
      <c r="H1009" s="162"/>
      <c r="I1009" s="162"/>
      <c r="J1009" s="162"/>
      <c r="K1009" s="162"/>
      <c r="L1009" s="162"/>
      <c r="M1009" s="162"/>
      <c r="N1009" s="162"/>
      <c r="O1009" s="162"/>
    </row>
    <row r="1010" spans="1:15" ht="15.75" customHeight="1">
      <c r="A1010" s="169">
        <v>2150805</v>
      </c>
      <c r="B1010" s="170" t="s">
        <v>971</v>
      </c>
      <c r="C1010" s="174"/>
      <c r="D1010" s="175"/>
      <c r="E1010" s="173">
        <f t="shared" si="15"/>
        <v>0</v>
      </c>
      <c r="F1010" s="162"/>
      <c r="G1010" s="162"/>
      <c r="H1010" s="162"/>
      <c r="I1010" s="162"/>
      <c r="J1010" s="162"/>
      <c r="K1010" s="162"/>
      <c r="L1010" s="162"/>
      <c r="M1010" s="162"/>
      <c r="N1010" s="162"/>
      <c r="O1010" s="162"/>
    </row>
    <row r="1011" spans="1:15" ht="15.75" customHeight="1">
      <c r="A1011" s="169">
        <v>2150806</v>
      </c>
      <c r="B1011" s="170" t="s">
        <v>972</v>
      </c>
      <c r="C1011" s="174"/>
      <c r="D1011" s="175"/>
      <c r="E1011" s="173">
        <f t="shared" si="15"/>
        <v>0</v>
      </c>
      <c r="F1011" s="162"/>
      <c r="G1011" s="162"/>
      <c r="H1011" s="162"/>
      <c r="I1011" s="162"/>
      <c r="J1011" s="162"/>
      <c r="K1011" s="162"/>
      <c r="L1011" s="162"/>
      <c r="M1011" s="162"/>
      <c r="N1011" s="162"/>
      <c r="O1011" s="162"/>
    </row>
    <row r="1012" spans="1:15" ht="15.75" customHeight="1">
      <c r="A1012" s="169">
        <v>2150899</v>
      </c>
      <c r="B1012" s="170" t="s">
        <v>973</v>
      </c>
      <c r="C1012" s="174">
        <v>22558</v>
      </c>
      <c r="D1012" s="175">
        <v>16570</v>
      </c>
      <c r="E1012" s="173">
        <f t="shared" si="15"/>
        <v>0.7345509353666105</v>
      </c>
      <c r="F1012" s="162"/>
      <c r="G1012" s="162"/>
      <c r="H1012" s="162"/>
      <c r="I1012" s="162"/>
      <c r="J1012" s="162"/>
      <c r="K1012" s="162"/>
      <c r="L1012" s="162"/>
      <c r="M1012" s="162"/>
      <c r="N1012" s="162"/>
      <c r="O1012" s="162"/>
    </row>
    <row r="1013" spans="1:15" ht="15.75" customHeight="1">
      <c r="A1013" s="169">
        <v>21599</v>
      </c>
      <c r="B1013" s="170" t="s">
        <v>974</v>
      </c>
      <c r="C1013" s="171">
        <f>SUM(C1014,C1015,C1016,C1017,C1018)</f>
        <v>0</v>
      </c>
      <c r="D1013" s="171">
        <f>SUM(D1014,D1015,D1016,D1017,D1018)</f>
        <v>0</v>
      </c>
      <c r="E1013" s="173">
        <f t="shared" si="15"/>
        <v>0</v>
      </c>
      <c r="F1013" s="162"/>
      <c r="G1013" s="162"/>
      <c r="H1013" s="162"/>
      <c r="I1013" s="162"/>
      <c r="J1013" s="162"/>
      <c r="K1013" s="162"/>
      <c r="L1013" s="162"/>
      <c r="M1013" s="162"/>
      <c r="N1013" s="162"/>
      <c r="O1013" s="162"/>
    </row>
    <row r="1014" spans="1:15" ht="15.75" customHeight="1">
      <c r="A1014" s="169">
        <v>2159901</v>
      </c>
      <c r="B1014" s="170" t="s">
        <v>975</v>
      </c>
      <c r="C1014" s="174"/>
      <c r="D1014" s="174"/>
      <c r="E1014" s="173">
        <f t="shared" si="15"/>
        <v>0</v>
      </c>
      <c r="F1014" s="162"/>
      <c r="G1014" s="162"/>
      <c r="H1014" s="162"/>
      <c r="I1014" s="162"/>
      <c r="J1014" s="162"/>
      <c r="K1014" s="162"/>
      <c r="L1014" s="162"/>
      <c r="M1014" s="162"/>
      <c r="N1014" s="162"/>
      <c r="O1014" s="162"/>
    </row>
    <row r="1015" spans="1:15" ht="15.75" customHeight="1">
      <c r="A1015" s="169">
        <v>2159904</v>
      </c>
      <c r="B1015" s="170" t="s">
        <v>976</v>
      </c>
      <c r="C1015" s="174"/>
      <c r="D1015" s="175"/>
      <c r="E1015" s="173">
        <f t="shared" si="15"/>
        <v>0</v>
      </c>
      <c r="F1015" s="162"/>
      <c r="G1015" s="162"/>
      <c r="H1015" s="162"/>
      <c r="I1015" s="162"/>
      <c r="J1015" s="162"/>
      <c r="K1015" s="162"/>
      <c r="L1015" s="162"/>
      <c r="M1015" s="162"/>
      <c r="N1015" s="162"/>
      <c r="O1015" s="162"/>
    </row>
    <row r="1016" spans="1:15" ht="15.75" customHeight="1">
      <c r="A1016" s="169">
        <v>2159905</v>
      </c>
      <c r="B1016" s="170" t="s">
        <v>977</v>
      </c>
      <c r="C1016" s="174"/>
      <c r="D1016" s="175"/>
      <c r="E1016" s="173">
        <f t="shared" si="15"/>
        <v>0</v>
      </c>
      <c r="F1016" s="162"/>
      <c r="G1016" s="162"/>
      <c r="H1016" s="162"/>
      <c r="I1016" s="162"/>
      <c r="J1016" s="162"/>
      <c r="K1016" s="162"/>
      <c r="L1016" s="162"/>
      <c r="M1016" s="162"/>
      <c r="N1016" s="162"/>
      <c r="O1016" s="162"/>
    </row>
    <row r="1017" spans="1:15" ht="15.75" customHeight="1">
      <c r="A1017" s="169">
        <v>2159906</v>
      </c>
      <c r="B1017" s="170" t="s">
        <v>978</v>
      </c>
      <c r="C1017" s="174"/>
      <c r="D1017" s="175"/>
      <c r="E1017" s="173">
        <f t="shared" si="15"/>
        <v>0</v>
      </c>
      <c r="F1017" s="162"/>
      <c r="G1017" s="162"/>
      <c r="H1017" s="162"/>
      <c r="I1017" s="162"/>
      <c r="J1017" s="162"/>
      <c r="K1017" s="162"/>
      <c r="L1017" s="162"/>
      <c r="M1017" s="162"/>
      <c r="N1017" s="162"/>
      <c r="O1017" s="162"/>
    </row>
    <row r="1018" spans="1:15" ht="15.75" customHeight="1">
      <c r="A1018" s="169">
        <v>2159999</v>
      </c>
      <c r="B1018" s="170" t="s">
        <v>979</v>
      </c>
      <c r="C1018" s="174"/>
      <c r="D1018" s="175"/>
      <c r="E1018" s="173">
        <f t="shared" si="15"/>
        <v>0</v>
      </c>
      <c r="F1018" s="162"/>
      <c r="G1018" s="162"/>
      <c r="H1018" s="162"/>
      <c r="I1018" s="162"/>
      <c r="J1018" s="162"/>
      <c r="K1018" s="162"/>
      <c r="L1018" s="162"/>
      <c r="M1018" s="162"/>
      <c r="N1018" s="162"/>
      <c r="O1018" s="162"/>
    </row>
    <row r="1019" spans="1:15" ht="15.75" customHeight="1">
      <c r="A1019" s="169">
        <v>216</v>
      </c>
      <c r="B1019" s="170" t="s">
        <v>75</v>
      </c>
      <c r="C1019" s="171">
        <f>SUM(C1020,C1030,C1036)</f>
        <v>120</v>
      </c>
      <c r="D1019" s="171">
        <f>SUM(D1020,D1030,D1036)</f>
        <v>97</v>
      </c>
      <c r="E1019" s="173">
        <f t="shared" si="15"/>
        <v>0.8083333333333333</v>
      </c>
      <c r="F1019" s="162"/>
      <c r="G1019" s="162"/>
      <c r="H1019" s="162"/>
      <c r="I1019" s="162"/>
      <c r="J1019" s="162"/>
      <c r="K1019" s="162"/>
      <c r="L1019" s="162"/>
      <c r="M1019" s="162"/>
      <c r="N1019" s="162"/>
      <c r="O1019" s="162"/>
    </row>
    <row r="1020" spans="1:15" ht="15.75" customHeight="1">
      <c r="A1020" s="169">
        <v>21602</v>
      </c>
      <c r="B1020" s="170" t="s">
        <v>980</v>
      </c>
      <c r="C1020" s="171">
        <f>SUM(C1021,C1022,C1023,C1024,C1025,C1026,C1027,C1028,C1029)</f>
        <v>120</v>
      </c>
      <c r="D1020" s="171">
        <f>SUM(D1021,D1022,D1023,D1024,D1025,D1026,D1027,D1028,D1029)</f>
        <v>97</v>
      </c>
      <c r="E1020" s="173">
        <f t="shared" si="15"/>
        <v>0.8083333333333333</v>
      </c>
      <c r="F1020" s="162"/>
      <c r="G1020" s="162"/>
      <c r="H1020" s="162"/>
      <c r="I1020" s="162"/>
      <c r="J1020" s="162"/>
      <c r="K1020" s="162"/>
      <c r="L1020" s="162"/>
      <c r="M1020" s="162"/>
      <c r="N1020" s="162"/>
      <c r="O1020" s="162"/>
    </row>
    <row r="1021" spans="1:15" ht="15.75" customHeight="1">
      <c r="A1021" s="169">
        <v>2160201</v>
      </c>
      <c r="B1021" s="170" t="s">
        <v>212</v>
      </c>
      <c r="C1021" s="174">
        <v>111</v>
      </c>
      <c r="D1021" s="174">
        <v>88</v>
      </c>
      <c r="E1021" s="173">
        <f t="shared" si="15"/>
        <v>0.7927927927927928</v>
      </c>
      <c r="F1021" s="162"/>
      <c r="G1021" s="162"/>
      <c r="H1021" s="162"/>
      <c r="I1021" s="162"/>
      <c r="J1021" s="162"/>
      <c r="K1021" s="162"/>
      <c r="L1021" s="162"/>
      <c r="M1021" s="162"/>
      <c r="N1021" s="162"/>
      <c r="O1021" s="162"/>
    </row>
    <row r="1022" spans="1:15" ht="15.75" customHeight="1">
      <c r="A1022" s="169">
        <v>2160202</v>
      </c>
      <c r="B1022" s="170" t="s">
        <v>213</v>
      </c>
      <c r="C1022" s="174"/>
      <c r="D1022" s="175"/>
      <c r="E1022" s="173">
        <f t="shared" si="15"/>
        <v>0</v>
      </c>
      <c r="F1022" s="162"/>
      <c r="G1022" s="162"/>
      <c r="H1022" s="162"/>
      <c r="I1022" s="162"/>
      <c r="J1022" s="162"/>
      <c r="K1022" s="162"/>
      <c r="L1022" s="162"/>
      <c r="M1022" s="162"/>
      <c r="N1022" s="162"/>
      <c r="O1022" s="162"/>
    </row>
    <row r="1023" spans="1:15" ht="15.75" customHeight="1">
      <c r="A1023" s="169">
        <v>2160203</v>
      </c>
      <c r="B1023" s="170" t="s">
        <v>214</v>
      </c>
      <c r="C1023" s="174"/>
      <c r="D1023" s="175"/>
      <c r="E1023" s="173">
        <f t="shared" si="15"/>
        <v>0</v>
      </c>
      <c r="F1023" s="162"/>
      <c r="G1023" s="162"/>
      <c r="H1023" s="162"/>
      <c r="I1023" s="162"/>
      <c r="J1023" s="162"/>
      <c r="K1023" s="162"/>
      <c r="L1023" s="162"/>
      <c r="M1023" s="162"/>
      <c r="N1023" s="162"/>
      <c r="O1023" s="162"/>
    </row>
    <row r="1024" spans="1:15" ht="15.75" customHeight="1">
      <c r="A1024" s="169">
        <v>2160216</v>
      </c>
      <c r="B1024" s="170" t="s">
        <v>981</v>
      </c>
      <c r="C1024" s="174"/>
      <c r="D1024" s="175"/>
      <c r="E1024" s="173">
        <f t="shared" si="15"/>
        <v>0</v>
      </c>
      <c r="F1024" s="162"/>
      <c r="G1024" s="162"/>
      <c r="H1024" s="162"/>
      <c r="I1024" s="162"/>
      <c r="J1024" s="162"/>
      <c r="K1024" s="162"/>
      <c r="L1024" s="162"/>
      <c r="M1024" s="162"/>
      <c r="N1024" s="162"/>
      <c r="O1024" s="162"/>
    </row>
    <row r="1025" spans="1:15" ht="15.75" customHeight="1">
      <c r="A1025" s="169">
        <v>2160217</v>
      </c>
      <c r="B1025" s="170" t="s">
        <v>982</v>
      </c>
      <c r="C1025" s="174"/>
      <c r="D1025" s="175"/>
      <c r="E1025" s="173">
        <f t="shared" si="15"/>
        <v>0</v>
      </c>
      <c r="F1025" s="162"/>
      <c r="G1025" s="162"/>
      <c r="H1025" s="162"/>
      <c r="I1025" s="162"/>
      <c r="J1025" s="162"/>
      <c r="K1025" s="162"/>
      <c r="L1025" s="162"/>
      <c r="M1025" s="162"/>
      <c r="N1025" s="162"/>
      <c r="O1025" s="162"/>
    </row>
    <row r="1026" spans="1:15" ht="15.75" customHeight="1">
      <c r="A1026" s="169">
        <v>2160218</v>
      </c>
      <c r="B1026" s="170" t="s">
        <v>983</v>
      </c>
      <c r="C1026" s="174"/>
      <c r="D1026" s="175"/>
      <c r="E1026" s="173">
        <f t="shared" si="15"/>
        <v>0</v>
      </c>
      <c r="F1026" s="162"/>
      <c r="G1026" s="162"/>
      <c r="H1026" s="162"/>
      <c r="I1026" s="162"/>
      <c r="J1026" s="162"/>
      <c r="K1026" s="162"/>
      <c r="L1026" s="162"/>
      <c r="M1026" s="162"/>
      <c r="N1026" s="162"/>
      <c r="O1026" s="162"/>
    </row>
    <row r="1027" spans="1:15" ht="15.75" customHeight="1">
      <c r="A1027" s="169">
        <v>2160219</v>
      </c>
      <c r="B1027" s="170" t="s">
        <v>984</v>
      </c>
      <c r="C1027" s="174"/>
      <c r="D1027" s="175"/>
      <c r="E1027" s="173">
        <f t="shared" si="15"/>
        <v>0</v>
      </c>
      <c r="F1027" s="162"/>
      <c r="G1027" s="162"/>
      <c r="H1027" s="162"/>
      <c r="I1027" s="162"/>
      <c r="J1027" s="162"/>
      <c r="K1027" s="162"/>
      <c r="L1027" s="162"/>
      <c r="M1027" s="162"/>
      <c r="N1027" s="162"/>
      <c r="O1027" s="162"/>
    </row>
    <row r="1028" spans="1:15" ht="15.75" customHeight="1">
      <c r="A1028" s="169">
        <v>2160250</v>
      </c>
      <c r="B1028" s="170" t="s">
        <v>221</v>
      </c>
      <c r="C1028" s="174"/>
      <c r="D1028" s="175"/>
      <c r="E1028" s="173">
        <f t="shared" si="15"/>
        <v>0</v>
      </c>
      <c r="F1028" s="162"/>
      <c r="G1028" s="162"/>
      <c r="H1028" s="162"/>
      <c r="I1028" s="162"/>
      <c r="J1028" s="162"/>
      <c r="K1028" s="162"/>
      <c r="L1028" s="162"/>
      <c r="M1028" s="162"/>
      <c r="N1028" s="162"/>
      <c r="O1028" s="162"/>
    </row>
    <row r="1029" spans="1:15" ht="15.75" customHeight="1">
      <c r="A1029" s="169">
        <v>2160299</v>
      </c>
      <c r="B1029" s="170" t="s">
        <v>985</v>
      </c>
      <c r="C1029" s="174">
        <v>9</v>
      </c>
      <c r="D1029" s="175">
        <v>9</v>
      </c>
      <c r="E1029" s="173">
        <f aca="true" t="shared" si="16" ref="E1029:E1092">_xlfn.IFERROR(D1029/C1029,0)</f>
        <v>1</v>
      </c>
      <c r="F1029" s="162"/>
      <c r="G1029" s="162"/>
      <c r="H1029" s="162"/>
      <c r="I1029" s="162"/>
      <c r="J1029" s="162"/>
      <c r="K1029" s="162"/>
      <c r="L1029" s="162"/>
      <c r="M1029" s="162"/>
      <c r="N1029" s="162"/>
      <c r="O1029" s="162"/>
    </row>
    <row r="1030" spans="1:15" ht="15.75" customHeight="1">
      <c r="A1030" s="169">
        <v>21606</v>
      </c>
      <c r="B1030" s="170" t="s">
        <v>986</v>
      </c>
      <c r="C1030" s="171">
        <f>SUM(C1031,C1032,C1033,C1034,C1035)</f>
        <v>0</v>
      </c>
      <c r="D1030" s="171">
        <f>SUM(D1031,D1032,D1033,D1034,D1035)</f>
        <v>0</v>
      </c>
      <c r="E1030" s="173">
        <f t="shared" si="16"/>
        <v>0</v>
      </c>
      <c r="F1030" s="162"/>
      <c r="G1030" s="162"/>
      <c r="H1030" s="162"/>
      <c r="I1030" s="162"/>
      <c r="J1030" s="162"/>
      <c r="K1030" s="162"/>
      <c r="L1030" s="162"/>
      <c r="M1030" s="162"/>
      <c r="N1030" s="162"/>
      <c r="O1030" s="162"/>
    </row>
    <row r="1031" spans="1:15" ht="15.75" customHeight="1">
      <c r="A1031" s="169">
        <v>2160601</v>
      </c>
      <c r="B1031" s="170" t="s">
        <v>212</v>
      </c>
      <c r="C1031" s="174"/>
      <c r="D1031" s="174"/>
      <c r="E1031" s="173">
        <f t="shared" si="16"/>
        <v>0</v>
      </c>
      <c r="F1031" s="162"/>
      <c r="G1031" s="162"/>
      <c r="H1031" s="162"/>
      <c r="I1031" s="162"/>
      <c r="J1031" s="162"/>
      <c r="K1031" s="162"/>
      <c r="L1031" s="162"/>
      <c r="M1031" s="162"/>
      <c r="N1031" s="162"/>
      <c r="O1031" s="162"/>
    </row>
    <row r="1032" spans="1:15" ht="15.75" customHeight="1">
      <c r="A1032" s="169">
        <v>2160602</v>
      </c>
      <c r="B1032" s="170" t="s">
        <v>213</v>
      </c>
      <c r="C1032" s="174"/>
      <c r="D1032" s="175"/>
      <c r="E1032" s="173">
        <f t="shared" si="16"/>
        <v>0</v>
      </c>
      <c r="F1032" s="162"/>
      <c r="G1032" s="162"/>
      <c r="H1032" s="162"/>
      <c r="I1032" s="162"/>
      <c r="J1032" s="162"/>
      <c r="K1032" s="162"/>
      <c r="L1032" s="162"/>
      <c r="M1032" s="162"/>
      <c r="N1032" s="162"/>
      <c r="O1032" s="162"/>
    </row>
    <row r="1033" spans="1:15" ht="15.75" customHeight="1">
      <c r="A1033" s="169">
        <v>2160603</v>
      </c>
      <c r="B1033" s="170" t="s">
        <v>214</v>
      </c>
      <c r="C1033" s="174"/>
      <c r="D1033" s="175"/>
      <c r="E1033" s="173">
        <f t="shared" si="16"/>
        <v>0</v>
      </c>
      <c r="F1033" s="162"/>
      <c r="G1033" s="162"/>
      <c r="H1033" s="162"/>
      <c r="I1033" s="162"/>
      <c r="J1033" s="162"/>
      <c r="K1033" s="162"/>
      <c r="L1033" s="162"/>
      <c r="M1033" s="162"/>
      <c r="N1033" s="162"/>
      <c r="O1033" s="162"/>
    </row>
    <row r="1034" spans="1:15" ht="15.75" customHeight="1">
      <c r="A1034" s="169">
        <v>2160607</v>
      </c>
      <c r="B1034" s="170" t="s">
        <v>987</v>
      </c>
      <c r="C1034" s="174"/>
      <c r="D1034" s="175"/>
      <c r="E1034" s="173">
        <f t="shared" si="16"/>
        <v>0</v>
      </c>
      <c r="F1034" s="162"/>
      <c r="G1034" s="162"/>
      <c r="H1034" s="162"/>
      <c r="I1034" s="162"/>
      <c r="J1034" s="162"/>
      <c r="K1034" s="162"/>
      <c r="L1034" s="162"/>
      <c r="M1034" s="162"/>
      <c r="N1034" s="162"/>
      <c r="O1034" s="162"/>
    </row>
    <row r="1035" spans="1:15" ht="15.75" customHeight="1">
      <c r="A1035" s="169">
        <v>2160699</v>
      </c>
      <c r="B1035" s="170" t="s">
        <v>988</v>
      </c>
      <c r="C1035" s="174"/>
      <c r="D1035" s="175"/>
      <c r="E1035" s="173">
        <f t="shared" si="16"/>
        <v>0</v>
      </c>
      <c r="F1035" s="162"/>
      <c r="G1035" s="162"/>
      <c r="H1035" s="162"/>
      <c r="I1035" s="162"/>
      <c r="J1035" s="162"/>
      <c r="K1035" s="162"/>
      <c r="L1035" s="162"/>
      <c r="M1035" s="162"/>
      <c r="N1035" s="162"/>
      <c r="O1035" s="162"/>
    </row>
    <row r="1036" spans="1:15" ht="15.75" customHeight="1">
      <c r="A1036" s="169">
        <v>21699</v>
      </c>
      <c r="B1036" s="170" t="s">
        <v>989</v>
      </c>
      <c r="C1036" s="171">
        <f>SUM(C1037,C1038)</f>
        <v>0</v>
      </c>
      <c r="D1036" s="171">
        <f>SUM(D1037,D1038)</f>
        <v>0</v>
      </c>
      <c r="E1036" s="173">
        <f t="shared" si="16"/>
        <v>0</v>
      </c>
      <c r="F1036" s="162"/>
      <c r="G1036" s="162"/>
      <c r="H1036" s="162"/>
      <c r="I1036" s="162"/>
      <c r="J1036" s="162"/>
      <c r="K1036" s="162"/>
      <c r="L1036" s="162"/>
      <c r="M1036" s="162"/>
      <c r="N1036" s="162"/>
      <c r="O1036" s="162"/>
    </row>
    <row r="1037" spans="1:15" ht="15.75" customHeight="1">
      <c r="A1037" s="169">
        <v>2169901</v>
      </c>
      <c r="B1037" s="170" t="s">
        <v>990</v>
      </c>
      <c r="C1037" s="174"/>
      <c r="D1037" s="174"/>
      <c r="E1037" s="173">
        <f t="shared" si="16"/>
        <v>0</v>
      </c>
      <c r="F1037" s="162"/>
      <c r="G1037" s="162"/>
      <c r="H1037" s="162"/>
      <c r="I1037" s="162"/>
      <c r="J1037" s="162"/>
      <c r="K1037" s="162"/>
      <c r="L1037" s="162"/>
      <c r="M1037" s="162"/>
      <c r="N1037" s="162"/>
      <c r="O1037" s="162"/>
    </row>
    <row r="1038" spans="1:15" ht="15.75" customHeight="1">
      <c r="A1038" s="169">
        <v>2169999</v>
      </c>
      <c r="B1038" s="170" t="s">
        <v>991</v>
      </c>
      <c r="C1038" s="174"/>
      <c r="D1038" s="174"/>
      <c r="E1038" s="173">
        <f t="shared" si="16"/>
        <v>0</v>
      </c>
      <c r="F1038" s="162"/>
      <c r="G1038" s="162"/>
      <c r="H1038" s="162"/>
      <c r="I1038" s="162"/>
      <c r="J1038" s="162"/>
      <c r="K1038" s="162"/>
      <c r="L1038" s="162"/>
      <c r="M1038" s="162"/>
      <c r="N1038" s="162"/>
      <c r="O1038" s="162"/>
    </row>
    <row r="1039" spans="1:15" ht="15.75" customHeight="1">
      <c r="A1039" s="169">
        <v>217</v>
      </c>
      <c r="B1039" s="170" t="s">
        <v>992</v>
      </c>
      <c r="C1039" s="171">
        <f>SUM(C1040,C1047,C1057,C1063,C1066)</f>
        <v>0</v>
      </c>
      <c r="D1039" s="171">
        <f>SUM(D1040,D1047,D1057,D1063,D1066)</f>
        <v>0</v>
      </c>
      <c r="E1039" s="173">
        <f t="shared" si="16"/>
        <v>0</v>
      </c>
      <c r="F1039" s="162"/>
      <c r="G1039" s="162"/>
      <c r="H1039" s="162"/>
      <c r="I1039" s="162"/>
      <c r="J1039" s="162"/>
      <c r="K1039" s="162"/>
      <c r="L1039" s="162"/>
      <c r="M1039" s="162"/>
      <c r="N1039" s="162"/>
      <c r="O1039" s="162"/>
    </row>
    <row r="1040" spans="1:15" ht="15.75" customHeight="1">
      <c r="A1040" s="169">
        <v>21701</v>
      </c>
      <c r="B1040" s="170" t="s">
        <v>993</v>
      </c>
      <c r="C1040" s="171">
        <f>SUM(C1041,C1042,C1043,C1044,C1045,C1046)</f>
        <v>0</v>
      </c>
      <c r="D1040" s="171">
        <f>SUM(D1041,D1042,D1043,D1044,D1045,D1046)</f>
        <v>0</v>
      </c>
      <c r="E1040" s="173">
        <f t="shared" si="16"/>
        <v>0</v>
      </c>
      <c r="F1040" s="162"/>
      <c r="G1040" s="162"/>
      <c r="H1040" s="162"/>
      <c r="I1040" s="162"/>
      <c r="J1040" s="162"/>
      <c r="K1040" s="162"/>
      <c r="L1040" s="162"/>
      <c r="M1040" s="162"/>
      <c r="N1040" s="162"/>
      <c r="O1040" s="162"/>
    </row>
    <row r="1041" spans="1:15" ht="15.75" customHeight="1">
      <c r="A1041" s="169">
        <v>2170101</v>
      </c>
      <c r="B1041" s="170" t="s">
        <v>212</v>
      </c>
      <c r="C1041" s="174"/>
      <c r="D1041" s="174"/>
      <c r="E1041" s="173">
        <f t="shared" si="16"/>
        <v>0</v>
      </c>
      <c r="F1041" s="162"/>
      <c r="G1041" s="162"/>
      <c r="H1041" s="162"/>
      <c r="I1041" s="162"/>
      <c r="J1041" s="162"/>
      <c r="K1041" s="162"/>
      <c r="L1041" s="162"/>
      <c r="M1041" s="162"/>
      <c r="N1041" s="162"/>
      <c r="O1041" s="162"/>
    </row>
    <row r="1042" spans="1:15" ht="15.75" customHeight="1">
      <c r="A1042" s="169">
        <v>2170102</v>
      </c>
      <c r="B1042" s="170" t="s">
        <v>213</v>
      </c>
      <c r="C1042" s="174"/>
      <c r="D1042" s="175"/>
      <c r="E1042" s="173">
        <f t="shared" si="16"/>
        <v>0</v>
      </c>
      <c r="F1042" s="162"/>
      <c r="G1042" s="162"/>
      <c r="H1042" s="162"/>
      <c r="I1042" s="162"/>
      <c r="J1042" s="162"/>
      <c r="K1042" s="162"/>
      <c r="L1042" s="162"/>
      <c r="M1042" s="162"/>
      <c r="N1042" s="162"/>
      <c r="O1042" s="162"/>
    </row>
    <row r="1043" spans="1:15" ht="15.75" customHeight="1">
      <c r="A1043" s="169">
        <v>2170103</v>
      </c>
      <c r="B1043" s="170" t="s">
        <v>214</v>
      </c>
      <c r="C1043" s="174"/>
      <c r="D1043" s="175"/>
      <c r="E1043" s="173">
        <f t="shared" si="16"/>
        <v>0</v>
      </c>
      <c r="F1043" s="162"/>
      <c r="G1043" s="162"/>
      <c r="H1043" s="162"/>
      <c r="I1043" s="162"/>
      <c r="J1043" s="162"/>
      <c r="K1043" s="162"/>
      <c r="L1043" s="162"/>
      <c r="M1043" s="162"/>
      <c r="N1043" s="162"/>
      <c r="O1043" s="162"/>
    </row>
    <row r="1044" spans="1:15" ht="15.75" customHeight="1">
      <c r="A1044" s="169">
        <v>2170104</v>
      </c>
      <c r="B1044" s="170" t="s">
        <v>994</v>
      </c>
      <c r="C1044" s="174"/>
      <c r="D1044" s="175"/>
      <c r="E1044" s="173">
        <f t="shared" si="16"/>
        <v>0</v>
      </c>
      <c r="F1044" s="162"/>
      <c r="G1044" s="162"/>
      <c r="H1044" s="162"/>
      <c r="I1044" s="162"/>
      <c r="J1044" s="162"/>
      <c r="K1044" s="162"/>
      <c r="L1044" s="162"/>
      <c r="M1044" s="162"/>
      <c r="N1044" s="162"/>
      <c r="O1044" s="162"/>
    </row>
    <row r="1045" spans="1:15" ht="15.75" customHeight="1">
      <c r="A1045" s="169">
        <v>2170150</v>
      </c>
      <c r="B1045" s="170" t="s">
        <v>221</v>
      </c>
      <c r="C1045" s="174"/>
      <c r="D1045" s="175"/>
      <c r="E1045" s="173">
        <f t="shared" si="16"/>
        <v>0</v>
      </c>
      <c r="F1045" s="162"/>
      <c r="G1045" s="162"/>
      <c r="H1045" s="162"/>
      <c r="I1045" s="162"/>
      <c r="J1045" s="162"/>
      <c r="K1045" s="162"/>
      <c r="L1045" s="162"/>
      <c r="M1045" s="162"/>
      <c r="N1045" s="162"/>
      <c r="O1045" s="162"/>
    </row>
    <row r="1046" spans="1:15" ht="15.75" customHeight="1">
      <c r="A1046" s="169">
        <v>2170199</v>
      </c>
      <c r="B1046" s="170" t="s">
        <v>995</v>
      </c>
      <c r="C1046" s="174"/>
      <c r="D1046" s="175"/>
      <c r="E1046" s="173">
        <f t="shared" si="16"/>
        <v>0</v>
      </c>
      <c r="F1046" s="162"/>
      <c r="G1046" s="162"/>
      <c r="H1046" s="162"/>
      <c r="I1046" s="162"/>
      <c r="J1046" s="162"/>
      <c r="K1046" s="162"/>
      <c r="L1046" s="162"/>
      <c r="M1046" s="162"/>
      <c r="N1046" s="162"/>
      <c r="O1046" s="162"/>
    </row>
    <row r="1047" spans="1:15" ht="15.75" customHeight="1">
      <c r="A1047" s="169">
        <v>21702</v>
      </c>
      <c r="B1047" s="170" t="s">
        <v>996</v>
      </c>
      <c r="C1047" s="171">
        <f>SUM(C1048,C1049,C1050,C1051,C1052,C1053,C1054,C1055,C1056)</f>
        <v>0</v>
      </c>
      <c r="D1047" s="171">
        <f>SUM(D1048,D1049,D1050,D1051,D1052,D1053,D1054,D1055,D1056)</f>
        <v>0</v>
      </c>
      <c r="E1047" s="173">
        <f t="shared" si="16"/>
        <v>0</v>
      </c>
      <c r="F1047" s="162"/>
      <c r="G1047" s="162"/>
      <c r="H1047" s="162"/>
      <c r="I1047" s="162"/>
      <c r="J1047" s="162"/>
      <c r="K1047" s="162"/>
      <c r="L1047" s="162"/>
      <c r="M1047" s="162"/>
      <c r="N1047" s="162"/>
      <c r="O1047" s="162"/>
    </row>
    <row r="1048" spans="1:15" ht="15.75" customHeight="1">
      <c r="A1048" s="169">
        <v>2170201</v>
      </c>
      <c r="B1048" s="170" t="s">
        <v>997</v>
      </c>
      <c r="C1048" s="174"/>
      <c r="D1048" s="174"/>
      <c r="E1048" s="173">
        <f t="shared" si="16"/>
        <v>0</v>
      </c>
      <c r="F1048" s="162"/>
      <c r="G1048" s="162"/>
      <c r="H1048" s="162"/>
      <c r="I1048" s="162"/>
      <c r="J1048" s="162"/>
      <c r="K1048" s="162"/>
      <c r="L1048" s="162"/>
      <c r="M1048" s="162"/>
      <c r="N1048" s="162"/>
      <c r="O1048" s="162"/>
    </row>
    <row r="1049" spans="1:15" ht="15.75" customHeight="1">
      <c r="A1049" s="169">
        <v>2170202</v>
      </c>
      <c r="B1049" s="170" t="s">
        <v>998</v>
      </c>
      <c r="C1049" s="174"/>
      <c r="D1049" s="175"/>
      <c r="E1049" s="173">
        <f t="shared" si="16"/>
        <v>0</v>
      </c>
      <c r="F1049" s="162"/>
      <c r="G1049" s="162"/>
      <c r="H1049" s="162"/>
      <c r="I1049" s="162"/>
      <c r="J1049" s="162"/>
      <c r="K1049" s="162"/>
      <c r="L1049" s="162"/>
      <c r="M1049" s="162"/>
      <c r="N1049" s="162"/>
      <c r="O1049" s="162"/>
    </row>
    <row r="1050" spans="1:15" ht="15.75" customHeight="1">
      <c r="A1050" s="169">
        <v>2170203</v>
      </c>
      <c r="B1050" s="170" t="s">
        <v>999</v>
      </c>
      <c r="C1050" s="174"/>
      <c r="D1050" s="175"/>
      <c r="E1050" s="173">
        <f t="shared" si="16"/>
        <v>0</v>
      </c>
      <c r="F1050" s="162"/>
      <c r="G1050" s="162"/>
      <c r="H1050" s="162"/>
      <c r="I1050" s="162"/>
      <c r="J1050" s="162"/>
      <c r="K1050" s="162"/>
      <c r="L1050" s="162"/>
      <c r="M1050" s="162"/>
      <c r="N1050" s="162"/>
      <c r="O1050" s="162"/>
    </row>
    <row r="1051" spans="1:15" ht="15.75" customHeight="1">
      <c r="A1051" s="169">
        <v>2170204</v>
      </c>
      <c r="B1051" s="170" t="s">
        <v>1000</v>
      </c>
      <c r="C1051" s="174"/>
      <c r="D1051" s="175"/>
      <c r="E1051" s="173">
        <f t="shared" si="16"/>
        <v>0</v>
      </c>
      <c r="F1051" s="162"/>
      <c r="G1051" s="162"/>
      <c r="H1051" s="162"/>
      <c r="I1051" s="162"/>
      <c r="J1051" s="162"/>
      <c r="K1051" s="162"/>
      <c r="L1051" s="162"/>
      <c r="M1051" s="162"/>
      <c r="N1051" s="162"/>
      <c r="O1051" s="162"/>
    </row>
    <row r="1052" spans="1:15" ht="15.75" customHeight="1">
      <c r="A1052" s="169">
        <v>2170205</v>
      </c>
      <c r="B1052" s="170" t="s">
        <v>1001</v>
      </c>
      <c r="C1052" s="174"/>
      <c r="D1052" s="175"/>
      <c r="E1052" s="173">
        <f t="shared" si="16"/>
        <v>0</v>
      </c>
      <c r="F1052" s="162"/>
      <c r="G1052" s="162"/>
      <c r="H1052" s="162"/>
      <c r="I1052" s="162"/>
      <c r="J1052" s="162"/>
      <c r="K1052" s="162"/>
      <c r="L1052" s="162"/>
      <c r="M1052" s="162"/>
      <c r="N1052" s="162"/>
      <c r="O1052" s="162"/>
    </row>
    <row r="1053" spans="1:15" ht="15.75" customHeight="1">
      <c r="A1053" s="169">
        <v>2170206</v>
      </c>
      <c r="B1053" s="170" t="s">
        <v>1002</v>
      </c>
      <c r="C1053" s="174"/>
      <c r="D1053" s="175"/>
      <c r="E1053" s="173">
        <f t="shared" si="16"/>
        <v>0</v>
      </c>
      <c r="F1053" s="162"/>
      <c r="G1053" s="162"/>
      <c r="H1053" s="162"/>
      <c r="I1053" s="162"/>
      <c r="J1053" s="162"/>
      <c r="K1053" s="162"/>
      <c r="L1053" s="162"/>
      <c r="M1053" s="162"/>
      <c r="N1053" s="162"/>
      <c r="O1053" s="162"/>
    </row>
    <row r="1054" spans="1:15" ht="15.75" customHeight="1">
      <c r="A1054" s="169">
        <v>2170207</v>
      </c>
      <c r="B1054" s="170" t="s">
        <v>1003</v>
      </c>
      <c r="C1054" s="174"/>
      <c r="D1054" s="175"/>
      <c r="E1054" s="173">
        <f t="shared" si="16"/>
        <v>0</v>
      </c>
      <c r="F1054" s="162"/>
      <c r="G1054" s="162"/>
      <c r="H1054" s="162"/>
      <c r="I1054" s="162"/>
      <c r="J1054" s="162"/>
      <c r="K1054" s="162"/>
      <c r="L1054" s="162"/>
      <c r="M1054" s="162"/>
      <c r="N1054" s="162"/>
      <c r="O1054" s="162"/>
    </row>
    <row r="1055" spans="1:15" ht="15.75" customHeight="1">
      <c r="A1055" s="169">
        <v>2170208</v>
      </c>
      <c r="B1055" s="170" t="s">
        <v>1004</v>
      </c>
      <c r="C1055" s="174"/>
      <c r="D1055" s="175"/>
      <c r="E1055" s="173">
        <f t="shared" si="16"/>
        <v>0</v>
      </c>
      <c r="F1055" s="162"/>
      <c r="G1055" s="162"/>
      <c r="H1055" s="162"/>
      <c r="I1055" s="162"/>
      <c r="J1055" s="162"/>
      <c r="K1055" s="162"/>
      <c r="L1055" s="162"/>
      <c r="M1055" s="162"/>
      <c r="N1055" s="162"/>
      <c r="O1055" s="162"/>
    </row>
    <row r="1056" spans="1:15" ht="15.75" customHeight="1">
      <c r="A1056" s="169">
        <v>2170299</v>
      </c>
      <c r="B1056" s="170" t="s">
        <v>1005</v>
      </c>
      <c r="C1056" s="174"/>
      <c r="D1056" s="175"/>
      <c r="E1056" s="173">
        <f t="shared" si="16"/>
        <v>0</v>
      </c>
      <c r="F1056" s="162"/>
      <c r="G1056" s="162"/>
      <c r="H1056" s="162"/>
      <c r="I1056" s="162"/>
      <c r="J1056" s="162"/>
      <c r="K1056" s="162"/>
      <c r="L1056" s="162"/>
      <c r="M1056" s="162"/>
      <c r="N1056" s="162"/>
      <c r="O1056" s="162"/>
    </row>
    <row r="1057" spans="1:15" ht="15.75" customHeight="1">
      <c r="A1057" s="169">
        <v>21703</v>
      </c>
      <c r="B1057" s="170" t="s">
        <v>1006</v>
      </c>
      <c r="C1057" s="171">
        <f>SUM(C1058,C1059,C1060,C1061,C1062)</f>
        <v>0</v>
      </c>
      <c r="D1057" s="171">
        <f>SUM(D1058,D1059,D1060,D1061,D1062)</f>
        <v>0</v>
      </c>
      <c r="E1057" s="173">
        <f t="shared" si="16"/>
        <v>0</v>
      </c>
      <c r="F1057" s="162"/>
      <c r="G1057" s="162"/>
      <c r="H1057" s="162"/>
      <c r="I1057" s="162"/>
      <c r="J1057" s="162"/>
      <c r="K1057" s="162"/>
      <c r="L1057" s="162"/>
      <c r="M1057" s="162"/>
      <c r="N1057" s="162"/>
      <c r="O1057" s="162"/>
    </row>
    <row r="1058" spans="1:15" ht="15.75" customHeight="1">
      <c r="A1058" s="169">
        <v>2170301</v>
      </c>
      <c r="B1058" s="170" t="s">
        <v>1007</v>
      </c>
      <c r="C1058" s="174"/>
      <c r="D1058" s="174"/>
      <c r="E1058" s="173">
        <f t="shared" si="16"/>
        <v>0</v>
      </c>
      <c r="F1058" s="162"/>
      <c r="G1058" s="162"/>
      <c r="H1058" s="162"/>
      <c r="I1058" s="162"/>
      <c r="J1058" s="162"/>
      <c r="K1058" s="162"/>
      <c r="L1058" s="162"/>
      <c r="M1058" s="162"/>
      <c r="N1058" s="162"/>
      <c r="O1058" s="162"/>
    </row>
    <row r="1059" spans="1:15" ht="15.75" customHeight="1">
      <c r="A1059" s="169">
        <v>2170302</v>
      </c>
      <c r="B1059" s="170" t="s">
        <v>1008</v>
      </c>
      <c r="C1059" s="174"/>
      <c r="D1059" s="175"/>
      <c r="E1059" s="173">
        <f t="shared" si="16"/>
        <v>0</v>
      </c>
      <c r="F1059" s="162"/>
      <c r="G1059" s="162"/>
      <c r="H1059" s="162"/>
      <c r="I1059" s="162"/>
      <c r="J1059" s="162"/>
      <c r="K1059" s="162"/>
      <c r="L1059" s="162"/>
      <c r="M1059" s="162"/>
      <c r="N1059" s="162"/>
      <c r="O1059" s="162"/>
    </row>
    <row r="1060" spans="1:15" ht="15.75" customHeight="1">
      <c r="A1060" s="169">
        <v>2170303</v>
      </c>
      <c r="B1060" s="170" t="s">
        <v>1009</v>
      </c>
      <c r="C1060" s="174"/>
      <c r="D1060" s="175"/>
      <c r="E1060" s="173">
        <f t="shared" si="16"/>
        <v>0</v>
      </c>
      <c r="F1060" s="162"/>
      <c r="G1060" s="162"/>
      <c r="H1060" s="162"/>
      <c r="I1060" s="162"/>
      <c r="J1060" s="162"/>
      <c r="K1060" s="162"/>
      <c r="L1060" s="162"/>
      <c r="M1060" s="162"/>
      <c r="N1060" s="162"/>
      <c r="O1060" s="162"/>
    </row>
    <row r="1061" spans="1:15" ht="15.75" customHeight="1">
      <c r="A1061" s="169">
        <v>2170304</v>
      </c>
      <c r="B1061" s="170" t="s">
        <v>1010</v>
      </c>
      <c r="C1061" s="174"/>
      <c r="D1061" s="175"/>
      <c r="E1061" s="173">
        <f t="shared" si="16"/>
        <v>0</v>
      </c>
      <c r="F1061" s="162"/>
      <c r="G1061" s="162"/>
      <c r="H1061" s="162"/>
      <c r="I1061" s="162"/>
      <c r="J1061" s="162"/>
      <c r="K1061" s="162"/>
      <c r="L1061" s="162"/>
      <c r="M1061" s="162"/>
      <c r="N1061" s="162"/>
      <c r="O1061" s="162"/>
    </row>
    <row r="1062" spans="1:15" ht="15.75" customHeight="1">
      <c r="A1062" s="169">
        <v>2170399</v>
      </c>
      <c r="B1062" s="170" t="s">
        <v>1011</v>
      </c>
      <c r="C1062" s="174"/>
      <c r="D1062" s="175"/>
      <c r="E1062" s="173">
        <f t="shared" si="16"/>
        <v>0</v>
      </c>
      <c r="F1062" s="162"/>
      <c r="G1062" s="162"/>
      <c r="H1062" s="162"/>
      <c r="I1062" s="162"/>
      <c r="J1062" s="162"/>
      <c r="K1062" s="162"/>
      <c r="L1062" s="162"/>
      <c r="M1062" s="162"/>
      <c r="N1062" s="162"/>
      <c r="O1062" s="162"/>
    </row>
    <row r="1063" spans="1:15" ht="15.75" customHeight="1">
      <c r="A1063" s="169">
        <v>21704</v>
      </c>
      <c r="B1063" s="170" t="s">
        <v>1012</v>
      </c>
      <c r="C1063" s="171">
        <f>SUM(C1064,C1065)</f>
        <v>0</v>
      </c>
      <c r="D1063" s="171">
        <f>SUM(D1064,D1065)</f>
        <v>0</v>
      </c>
      <c r="E1063" s="173">
        <f t="shared" si="16"/>
        <v>0</v>
      </c>
      <c r="F1063" s="162"/>
      <c r="G1063" s="162"/>
      <c r="H1063" s="162"/>
      <c r="I1063" s="162"/>
      <c r="J1063" s="162"/>
      <c r="K1063" s="162"/>
      <c r="L1063" s="162"/>
      <c r="M1063" s="162"/>
      <c r="N1063" s="162"/>
      <c r="O1063" s="162"/>
    </row>
    <row r="1064" spans="1:15" ht="15.75" customHeight="1">
      <c r="A1064" s="169">
        <v>2170401</v>
      </c>
      <c r="B1064" s="170" t="s">
        <v>1013</v>
      </c>
      <c r="C1064" s="174"/>
      <c r="D1064" s="174"/>
      <c r="E1064" s="173">
        <f t="shared" si="16"/>
        <v>0</v>
      </c>
      <c r="F1064" s="162"/>
      <c r="G1064" s="162"/>
      <c r="H1064" s="162"/>
      <c r="I1064" s="162"/>
      <c r="J1064" s="162"/>
      <c r="K1064" s="162"/>
      <c r="L1064" s="162"/>
      <c r="M1064" s="162"/>
      <c r="N1064" s="162"/>
      <c r="O1064" s="162"/>
    </row>
    <row r="1065" spans="1:15" ht="15.75" customHeight="1">
      <c r="A1065" s="169">
        <v>2170499</v>
      </c>
      <c r="B1065" s="170" t="s">
        <v>1014</v>
      </c>
      <c r="C1065" s="174"/>
      <c r="D1065" s="174"/>
      <c r="E1065" s="173">
        <f t="shared" si="16"/>
        <v>0</v>
      </c>
      <c r="F1065" s="162"/>
      <c r="G1065" s="162"/>
      <c r="H1065" s="162"/>
      <c r="I1065" s="162"/>
      <c r="J1065" s="162"/>
      <c r="K1065" s="162"/>
      <c r="L1065" s="162"/>
      <c r="M1065" s="162"/>
      <c r="N1065" s="162"/>
      <c r="O1065" s="162"/>
    </row>
    <row r="1066" spans="1:15" ht="15.75" customHeight="1">
      <c r="A1066" s="169">
        <v>21799</v>
      </c>
      <c r="B1066" s="170" t="s">
        <v>1015</v>
      </c>
      <c r="C1066" s="171">
        <f>SUM(C1067,C1068)</f>
        <v>0</v>
      </c>
      <c r="D1066" s="171">
        <f>SUM(D1067,D1068)</f>
        <v>0</v>
      </c>
      <c r="E1066" s="173">
        <f t="shared" si="16"/>
        <v>0</v>
      </c>
      <c r="F1066" s="162"/>
      <c r="G1066" s="162"/>
      <c r="H1066" s="162"/>
      <c r="I1066" s="162"/>
      <c r="J1066" s="162"/>
      <c r="K1066" s="162"/>
      <c r="L1066" s="162"/>
      <c r="M1066" s="162"/>
      <c r="N1066" s="162"/>
      <c r="O1066" s="162"/>
    </row>
    <row r="1067" spans="1:15" ht="15.75" customHeight="1">
      <c r="A1067" s="169">
        <v>2179902</v>
      </c>
      <c r="B1067" s="170" t="s">
        <v>1016</v>
      </c>
      <c r="C1067" s="174"/>
      <c r="D1067" s="174"/>
      <c r="E1067" s="173">
        <f t="shared" si="16"/>
        <v>0</v>
      </c>
      <c r="F1067" s="162"/>
      <c r="G1067" s="162"/>
      <c r="H1067" s="162"/>
      <c r="I1067" s="162"/>
      <c r="J1067" s="162"/>
      <c r="K1067" s="162"/>
      <c r="L1067" s="162"/>
      <c r="M1067" s="162"/>
      <c r="N1067" s="162"/>
      <c r="O1067" s="162"/>
    </row>
    <row r="1068" spans="1:15" ht="15.75" customHeight="1">
      <c r="A1068" s="169">
        <v>2179999</v>
      </c>
      <c r="B1068" s="170" t="s">
        <v>1017</v>
      </c>
      <c r="C1068" s="174"/>
      <c r="D1068" s="174"/>
      <c r="E1068" s="173">
        <f t="shared" si="16"/>
        <v>0</v>
      </c>
      <c r="F1068" s="162"/>
      <c r="G1068" s="162"/>
      <c r="H1068" s="162"/>
      <c r="I1068" s="162"/>
      <c r="J1068" s="162"/>
      <c r="K1068" s="162"/>
      <c r="L1068" s="162"/>
      <c r="M1068" s="162"/>
      <c r="N1068" s="162"/>
      <c r="O1068" s="162"/>
    </row>
    <row r="1069" spans="1:15" ht="15.75" customHeight="1">
      <c r="A1069" s="169">
        <v>219</v>
      </c>
      <c r="B1069" s="170" t="s">
        <v>1018</v>
      </c>
      <c r="C1069" s="171">
        <f>SUM(C1070,C1071,C1072,C1073,C1074,C1075,C1076,C1077,C1078)</f>
        <v>0</v>
      </c>
      <c r="D1069" s="171">
        <f>SUM(D1070,D1071,D1072,D1073,D1074,D1075,D1076,D1077,D1078)</f>
        <v>0</v>
      </c>
      <c r="E1069" s="173">
        <f t="shared" si="16"/>
        <v>0</v>
      </c>
      <c r="F1069" s="162"/>
      <c r="G1069" s="162"/>
      <c r="H1069" s="162"/>
      <c r="I1069" s="162"/>
      <c r="J1069" s="162"/>
      <c r="K1069" s="162"/>
      <c r="L1069" s="162"/>
      <c r="M1069" s="162"/>
      <c r="N1069" s="162"/>
      <c r="O1069" s="162"/>
    </row>
    <row r="1070" spans="1:15" ht="15.75" customHeight="1">
      <c r="A1070" s="169">
        <v>21901</v>
      </c>
      <c r="B1070" s="170" t="s">
        <v>1019</v>
      </c>
      <c r="C1070" s="174"/>
      <c r="D1070" s="174"/>
      <c r="E1070" s="173">
        <f t="shared" si="16"/>
        <v>0</v>
      </c>
      <c r="F1070" s="162"/>
      <c r="G1070" s="162"/>
      <c r="H1070" s="162"/>
      <c r="I1070" s="162"/>
      <c r="J1070" s="162"/>
      <c r="K1070" s="162"/>
      <c r="L1070" s="162"/>
      <c r="M1070" s="162"/>
      <c r="N1070" s="162"/>
      <c r="O1070" s="162"/>
    </row>
    <row r="1071" spans="1:15" ht="15.75" customHeight="1">
      <c r="A1071" s="169">
        <v>21902</v>
      </c>
      <c r="B1071" s="170" t="s">
        <v>1020</v>
      </c>
      <c r="C1071" s="174"/>
      <c r="D1071" s="175"/>
      <c r="E1071" s="173">
        <f t="shared" si="16"/>
        <v>0</v>
      </c>
      <c r="F1071" s="162"/>
      <c r="G1071" s="162"/>
      <c r="H1071" s="162"/>
      <c r="I1071" s="162"/>
      <c r="J1071" s="162"/>
      <c r="K1071" s="162"/>
      <c r="L1071" s="162"/>
      <c r="M1071" s="162"/>
      <c r="N1071" s="162"/>
      <c r="O1071" s="162"/>
    </row>
    <row r="1072" spans="1:15" ht="15.75" customHeight="1">
      <c r="A1072" s="169">
        <v>21903</v>
      </c>
      <c r="B1072" s="170" t="s">
        <v>1021</v>
      </c>
      <c r="C1072" s="174"/>
      <c r="D1072" s="175"/>
      <c r="E1072" s="173">
        <f t="shared" si="16"/>
        <v>0</v>
      </c>
      <c r="F1072" s="162"/>
      <c r="G1072" s="162"/>
      <c r="H1072" s="162"/>
      <c r="I1072" s="162"/>
      <c r="J1072" s="162"/>
      <c r="K1072" s="162"/>
      <c r="L1072" s="162"/>
      <c r="M1072" s="162"/>
      <c r="N1072" s="162"/>
      <c r="O1072" s="162"/>
    </row>
    <row r="1073" spans="1:15" ht="15.75" customHeight="1">
      <c r="A1073" s="169">
        <v>21904</v>
      </c>
      <c r="B1073" s="170" t="s">
        <v>1022</v>
      </c>
      <c r="C1073" s="174"/>
      <c r="D1073" s="175"/>
      <c r="E1073" s="173">
        <f t="shared" si="16"/>
        <v>0</v>
      </c>
      <c r="F1073" s="162"/>
      <c r="G1073" s="162"/>
      <c r="H1073" s="162"/>
      <c r="I1073" s="162"/>
      <c r="J1073" s="162"/>
      <c r="K1073" s="162"/>
      <c r="L1073" s="162"/>
      <c r="M1073" s="162"/>
      <c r="N1073" s="162"/>
      <c r="O1073" s="162"/>
    </row>
    <row r="1074" spans="1:15" ht="15.75" customHeight="1">
      <c r="A1074" s="169">
        <v>21905</v>
      </c>
      <c r="B1074" s="170" t="s">
        <v>1023</v>
      </c>
      <c r="C1074" s="174"/>
      <c r="D1074" s="175"/>
      <c r="E1074" s="173">
        <f t="shared" si="16"/>
        <v>0</v>
      </c>
      <c r="F1074" s="162"/>
      <c r="G1074" s="162"/>
      <c r="H1074" s="162"/>
      <c r="I1074" s="162"/>
      <c r="J1074" s="162"/>
      <c r="K1074" s="162"/>
      <c r="L1074" s="162"/>
      <c r="M1074" s="162"/>
      <c r="N1074" s="162"/>
      <c r="O1074" s="162"/>
    </row>
    <row r="1075" spans="1:15" ht="15.75" customHeight="1">
      <c r="A1075" s="169">
        <v>21906</v>
      </c>
      <c r="B1075" s="170" t="s">
        <v>786</v>
      </c>
      <c r="C1075" s="174"/>
      <c r="D1075" s="175"/>
      <c r="E1075" s="173">
        <f t="shared" si="16"/>
        <v>0</v>
      </c>
      <c r="F1075" s="162"/>
      <c r="G1075" s="162"/>
      <c r="H1075" s="162"/>
      <c r="I1075" s="162"/>
      <c r="J1075" s="162"/>
      <c r="K1075" s="162"/>
      <c r="L1075" s="162"/>
      <c r="M1075" s="162"/>
      <c r="N1075" s="162"/>
      <c r="O1075" s="162"/>
    </row>
    <row r="1076" spans="1:15" ht="15.75" customHeight="1">
      <c r="A1076" s="169">
        <v>21907</v>
      </c>
      <c r="B1076" s="170" t="s">
        <v>1024</v>
      </c>
      <c r="C1076" s="174"/>
      <c r="D1076" s="175"/>
      <c r="E1076" s="173">
        <f t="shared" si="16"/>
        <v>0</v>
      </c>
      <c r="F1076" s="162"/>
      <c r="G1076" s="162"/>
      <c r="H1076" s="162"/>
      <c r="I1076" s="162"/>
      <c r="J1076" s="162"/>
      <c r="K1076" s="162"/>
      <c r="L1076" s="162"/>
      <c r="M1076" s="162"/>
      <c r="N1076" s="162"/>
      <c r="O1076" s="162"/>
    </row>
    <row r="1077" spans="1:15" ht="15.75" customHeight="1">
      <c r="A1077" s="169">
        <v>21908</v>
      </c>
      <c r="B1077" s="170" t="s">
        <v>1025</v>
      </c>
      <c r="C1077" s="174"/>
      <c r="D1077" s="175"/>
      <c r="E1077" s="173">
        <f t="shared" si="16"/>
        <v>0</v>
      </c>
      <c r="F1077" s="162"/>
      <c r="G1077" s="162"/>
      <c r="H1077" s="162"/>
      <c r="I1077" s="162"/>
      <c r="J1077" s="162"/>
      <c r="K1077" s="162"/>
      <c r="L1077" s="162"/>
      <c r="M1077" s="162"/>
      <c r="N1077" s="162"/>
      <c r="O1077" s="162"/>
    </row>
    <row r="1078" spans="1:15" ht="15.75" customHeight="1">
      <c r="A1078" s="169">
        <v>21999</v>
      </c>
      <c r="B1078" s="170" t="s">
        <v>1026</v>
      </c>
      <c r="C1078" s="174"/>
      <c r="D1078" s="175"/>
      <c r="E1078" s="173">
        <f t="shared" si="16"/>
        <v>0</v>
      </c>
      <c r="F1078" s="162"/>
      <c r="G1078" s="162"/>
      <c r="H1078" s="162"/>
      <c r="I1078" s="162"/>
      <c r="J1078" s="162"/>
      <c r="K1078" s="162"/>
      <c r="L1078" s="162"/>
      <c r="M1078" s="162"/>
      <c r="N1078" s="162"/>
      <c r="O1078" s="162"/>
    </row>
    <row r="1079" spans="1:15" ht="15.75" customHeight="1">
      <c r="A1079" s="169">
        <v>220</v>
      </c>
      <c r="B1079" s="170" t="s">
        <v>76</v>
      </c>
      <c r="C1079" s="171">
        <f>SUM(C1080,C1107,C1122)</f>
        <v>1050</v>
      </c>
      <c r="D1079" s="171">
        <f>SUM(D1080,D1107,D1122)</f>
        <v>955</v>
      </c>
      <c r="E1079" s="173">
        <f t="shared" si="16"/>
        <v>0.9095238095238095</v>
      </c>
      <c r="F1079" s="162"/>
      <c r="G1079" s="162"/>
      <c r="H1079" s="162"/>
      <c r="I1079" s="162"/>
      <c r="J1079" s="162"/>
      <c r="K1079" s="162"/>
      <c r="L1079" s="162"/>
      <c r="M1079" s="162"/>
      <c r="N1079" s="162"/>
      <c r="O1079" s="162"/>
    </row>
    <row r="1080" spans="1:15" ht="15.75" customHeight="1">
      <c r="A1080" s="169">
        <v>22001</v>
      </c>
      <c r="B1080" s="170" t="s">
        <v>1027</v>
      </c>
      <c r="C1080" s="171">
        <f>SUM(C1081,C1082,C1083,C1084,C1085,C1086,C1087,C1088,C1089,C1090,C1091,C1092,C1093,C1094,C1095,C1096,C1097,C1098,C1099,C1100,C1101,C1102,C1103,C1104,C1105,C1106)</f>
        <v>1050</v>
      </c>
      <c r="D1080" s="171">
        <f>SUM(D1081,D1082,D1083,D1084,D1085,D1086,D1087,D1088,D1089,D1090,D1091,D1092,D1093,D1094,D1095,D1096,D1097,D1098,D1099,D1100,D1101,D1102,D1103,D1104,D1105,D1106)</f>
        <v>895</v>
      </c>
      <c r="E1080" s="173">
        <f t="shared" si="16"/>
        <v>0.8523809523809524</v>
      </c>
      <c r="F1080" s="162"/>
      <c r="G1080" s="162"/>
      <c r="H1080" s="162"/>
      <c r="I1080" s="162"/>
      <c r="J1080" s="162"/>
      <c r="K1080" s="162"/>
      <c r="L1080" s="162"/>
      <c r="M1080" s="162"/>
      <c r="N1080" s="162"/>
      <c r="O1080" s="162"/>
    </row>
    <row r="1081" spans="1:15" ht="15.75" customHeight="1">
      <c r="A1081" s="169">
        <v>2200101</v>
      </c>
      <c r="B1081" s="170" t="s">
        <v>212</v>
      </c>
      <c r="C1081" s="174">
        <v>232</v>
      </c>
      <c r="D1081" s="174">
        <v>175</v>
      </c>
      <c r="E1081" s="173">
        <f t="shared" si="16"/>
        <v>0.7543103448275862</v>
      </c>
      <c r="F1081" s="162"/>
      <c r="G1081" s="162"/>
      <c r="H1081" s="162"/>
      <c r="I1081" s="162"/>
      <c r="J1081" s="162"/>
      <c r="K1081" s="162"/>
      <c r="L1081" s="162"/>
      <c r="M1081" s="162"/>
      <c r="N1081" s="162"/>
      <c r="O1081" s="162"/>
    </row>
    <row r="1082" spans="1:15" ht="15.75" customHeight="1">
      <c r="A1082" s="169">
        <v>2200102</v>
      </c>
      <c r="B1082" s="170" t="s">
        <v>213</v>
      </c>
      <c r="C1082" s="174"/>
      <c r="D1082" s="175"/>
      <c r="E1082" s="173">
        <f t="shared" si="16"/>
        <v>0</v>
      </c>
      <c r="F1082" s="162"/>
      <c r="G1082" s="162"/>
      <c r="H1082" s="162"/>
      <c r="I1082" s="162"/>
      <c r="J1082" s="162"/>
      <c r="K1082" s="162"/>
      <c r="L1082" s="162"/>
      <c r="M1082" s="162"/>
      <c r="N1082" s="162"/>
      <c r="O1082" s="162"/>
    </row>
    <row r="1083" spans="1:15" ht="15.75" customHeight="1">
      <c r="A1083" s="169">
        <v>2200103</v>
      </c>
      <c r="B1083" s="170" t="s">
        <v>214</v>
      </c>
      <c r="C1083" s="174"/>
      <c r="D1083" s="175"/>
      <c r="E1083" s="173">
        <f t="shared" si="16"/>
        <v>0</v>
      </c>
      <c r="F1083" s="162"/>
      <c r="G1083" s="162"/>
      <c r="H1083" s="162"/>
      <c r="I1083" s="162"/>
      <c r="J1083" s="162"/>
      <c r="K1083" s="162"/>
      <c r="L1083" s="162"/>
      <c r="M1083" s="162"/>
      <c r="N1083" s="162"/>
      <c r="O1083" s="162"/>
    </row>
    <row r="1084" spans="1:15" ht="15.75" customHeight="1">
      <c r="A1084" s="169">
        <v>2200104</v>
      </c>
      <c r="B1084" s="170" t="s">
        <v>1028</v>
      </c>
      <c r="C1084" s="174"/>
      <c r="D1084" s="175"/>
      <c r="E1084" s="173">
        <f t="shared" si="16"/>
        <v>0</v>
      </c>
      <c r="F1084" s="162"/>
      <c r="G1084" s="162"/>
      <c r="H1084" s="162"/>
      <c r="I1084" s="162"/>
      <c r="J1084" s="162"/>
      <c r="K1084" s="162"/>
      <c r="L1084" s="162"/>
      <c r="M1084" s="162"/>
      <c r="N1084" s="162"/>
      <c r="O1084" s="162"/>
    </row>
    <row r="1085" spans="1:15" ht="15.75" customHeight="1">
      <c r="A1085" s="169">
        <v>2200106</v>
      </c>
      <c r="B1085" s="170" t="s">
        <v>1029</v>
      </c>
      <c r="C1085" s="174"/>
      <c r="D1085" s="175"/>
      <c r="E1085" s="173">
        <f t="shared" si="16"/>
        <v>0</v>
      </c>
      <c r="F1085" s="162"/>
      <c r="G1085" s="162"/>
      <c r="H1085" s="162"/>
      <c r="I1085" s="162"/>
      <c r="J1085" s="162"/>
      <c r="K1085" s="162"/>
      <c r="L1085" s="162"/>
      <c r="M1085" s="162"/>
      <c r="N1085" s="162"/>
      <c r="O1085" s="162"/>
    </row>
    <row r="1086" spans="1:15" ht="15.75" customHeight="1">
      <c r="A1086" s="169">
        <v>2200107</v>
      </c>
      <c r="B1086" s="170" t="s">
        <v>1030</v>
      </c>
      <c r="C1086" s="174"/>
      <c r="D1086" s="175"/>
      <c r="E1086" s="173">
        <f t="shared" si="16"/>
        <v>0</v>
      </c>
      <c r="F1086" s="162"/>
      <c r="G1086" s="162"/>
      <c r="H1086" s="162"/>
      <c r="I1086" s="162"/>
      <c r="J1086" s="162"/>
      <c r="K1086" s="162"/>
      <c r="L1086" s="162"/>
      <c r="M1086" s="162"/>
      <c r="N1086" s="162"/>
      <c r="O1086" s="162"/>
    </row>
    <row r="1087" spans="1:15" ht="15.75" customHeight="1">
      <c r="A1087" s="169">
        <v>2200108</v>
      </c>
      <c r="B1087" s="170" t="s">
        <v>1031</v>
      </c>
      <c r="C1087" s="174"/>
      <c r="D1087" s="175"/>
      <c r="E1087" s="173">
        <f t="shared" si="16"/>
        <v>0</v>
      </c>
      <c r="F1087" s="162"/>
      <c r="G1087" s="162"/>
      <c r="H1087" s="162"/>
      <c r="I1087" s="162"/>
      <c r="J1087" s="162"/>
      <c r="K1087" s="162"/>
      <c r="L1087" s="162"/>
      <c r="M1087" s="162"/>
      <c r="N1087" s="162"/>
      <c r="O1087" s="162"/>
    </row>
    <row r="1088" spans="1:15" ht="15.75" customHeight="1">
      <c r="A1088" s="169">
        <v>2200109</v>
      </c>
      <c r="B1088" s="170" t="s">
        <v>1032</v>
      </c>
      <c r="C1088" s="174"/>
      <c r="D1088" s="175"/>
      <c r="E1088" s="173">
        <f t="shared" si="16"/>
        <v>0</v>
      </c>
      <c r="F1088" s="162"/>
      <c r="G1088" s="162"/>
      <c r="H1088" s="162"/>
      <c r="I1088" s="162"/>
      <c r="J1088" s="162"/>
      <c r="K1088" s="162"/>
      <c r="L1088" s="162"/>
      <c r="M1088" s="162"/>
      <c r="N1088" s="162"/>
      <c r="O1088" s="162"/>
    </row>
    <row r="1089" spans="1:15" ht="15.75" customHeight="1">
      <c r="A1089" s="169">
        <v>2200112</v>
      </c>
      <c r="B1089" s="170" t="s">
        <v>1033</v>
      </c>
      <c r="C1089" s="174"/>
      <c r="D1089" s="175"/>
      <c r="E1089" s="173">
        <f t="shared" si="16"/>
        <v>0</v>
      </c>
      <c r="F1089" s="162"/>
      <c r="G1089" s="162"/>
      <c r="H1089" s="162"/>
      <c r="I1089" s="162"/>
      <c r="J1089" s="162"/>
      <c r="K1089" s="162"/>
      <c r="L1089" s="162"/>
      <c r="M1089" s="162"/>
      <c r="N1089" s="162"/>
      <c r="O1089" s="162"/>
    </row>
    <row r="1090" spans="1:15" ht="15.75" customHeight="1">
      <c r="A1090" s="169">
        <v>2200113</v>
      </c>
      <c r="B1090" s="170" t="s">
        <v>1034</v>
      </c>
      <c r="C1090" s="174"/>
      <c r="D1090" s="175"/>
      <c r="E1090" s="173">
        <f t="shared" si="16"/>
        <v>0</v>
      </c>
      <c r="F1090" s="162"/>
      <c r="G1090" s="162"/>
      <c r="H1090" s="162"/>
      <c r="I1090" s="162"/>
      <c r="J1090" s="162"/>
      <c r="K1090" s="162"/>
      <c r="L1090" s="162"/>
      <c r="M1090" s="162"/>
      <c r="N1090" s="162"/>
      <c r="O1090" s="162"/>
    </row>
    <row r="1091" spans="1:15" ht="15.75" customHeight="1">
      <c r="A1091" s="169">
        <v>2200114</v>
      </c>
      <c r="B1091" s="170" t="s">
        <v>1035</v>
      </c>
      <c r="C1091" s="174"/>
      <c r="D1091" s="175"/>
      <c r="E1091" s="173">
        <f t="shared" si="16"/>
        <v>0</v>
      </c>
      <c r="F1091" s="162"/>
      <c r="G1091" s="162"/>
      <c r="H1091" s="162"/>
      <c r="I1091" s="162"/>
      <c r="J1091" s="162"/>
      <c r="K1091" s="162"/>
      <c r="L1091" s="162"/>
      <c r="M1091" s="162"/>
      <c r="N1091" s="162"/>
      <c r="O1091" s="162"/>
    </row>
    <row r="1092" spans="1:15" ht="15.75" customHeight="1">
      <c r="A1092" s="169">
        <v>2200115</v>
      </c>
      <c r="B1092" s="170" t="s">
        <v>1036</v>
      </c>
      <c r="C1092" s="174"/>
      <c r="D1092" s="175"/>
      <c r="E1092" s="173">
        <f t="shared" si="16"/>
        <v>0</v>
      </c>
      <c r="F1092" s="162"/>
      <c r="G1092" s="162"/>
      <c r="H1092" s="162"/>
      <c r="I1092" s="162"/>
      <c r="J1092" s="162"/>
      <c r="K1092" s="162"/>
      <c r="L1092" s="162"/>
      <c r="M1092" s="162"/>
      <c r="N1092" s="162"/>
      <c r="O1092" s="162"/>
    </row>
    <row r="1093" spans="1:15" ht="15.75" customHeight="1">
      <c r="A1093" s="169">
        <v>2200116</v>
      </c>
      <c r="B1093" s="170" t="s">
        <v>1037</v>
      </c>
      <c r="C1093" s="174"/>
      <c r="D1093" s="175"/>
      <c r="E1093" s="173">
        <f aca="true" t="shared" si="17" ref="E1093:E1156">_xlfn.IFERROR(D1093/C1093,0)</f>
        <v>0</v>
      </c>
      <c r="F1093" s="162"/>
      <c r="G1093" s="162"/>
      <c r="H1093" s="162"/>
      <c r="I1093" s="162"/>
      <c r="J1093" s="162"/>
      <c r="K1093" s="162"/>
      <c r="L1093" s="162"/>
      <c r="M1093" s="162"/>
      <c r="N1093" s="162"/>
      <c r="O1093" s="162"/>
    </row>
    <row r="1094" spans="1:15" ht="15.75" customHeight="1">
      <c r="A1094" s="169">
        <v>2200119</v>
      </c>
      <c r="B1094" s="170" t="s">
        <v>1038</v>
      </c>
      <c r="C1094" s="174"/>
      <c r="D1094" s="175"/>
      <c r="E1094" s="173">
        <f t="shared" si="17"/>
        <v>0</v>
      </c>
      <c r="F1094" s="162"/>
      <c r="G1094" s="162"/>
      <c r="H1094" s="162"/>
      <c r="I1094" s="162"/>
      <c r="J1094" s="162"/>
      <c r="K1094" s="162"/>
      <c r="L1094" s="162"/>
      <c r="M1094" s="162"/>
      <c r="N1094" s="162"/>
      <c r="O1094" s="162"/>
    </row>
    <row r="1095" spans="1:15" ht="15.75" customHeight="1">
      <c r="A1095" s="169">
        <v>2200120</v>
      </c>
      <c r="B1095" s="170" t="s">
        <v>1039</v>
      </c>
      <c r="C1095" s="174"/>
      <c r="D1095" s="175"/>
      <c r="E1095" s="173">
        <f t="shared" si="17"/>
        <v>0</v>
      </c>
      <c r="F1095" s="162"/>
      <c r="G1095" s="162"/>
      <c r="H1095" s="162"/>
      <c r="I1095" s="162"/>
      <c r="J1095" s="162"/>
      <c r="K1095" s="162"/>
      <c r="L1095" s="162"/>
      <c r="M1095" s="162"/>
      <c r="N1095" s="162"/>
      <c r="O1095" s="162"/>
    </row>
    <row r="1096" spans="1:15" ht="15.75" customHeight="1">
      <c r="A1096" s="169">
        <v>2200121</v>
      </c>
      <c r="B1096" s="170" t="s">
        <v>1040</v>
      </c>
      <c r="C1096" s="174"/>
      <c r="D1096" s="175"/>
      <c r="E1096" s="173">
        <f t="shared" si="17"/>
        <v>0</v>
      </c>
      <c r="F1096" s="162"/>
      <c r="G1096" s="162"/>
      <c r="H1096" s="162"/>
      <c r="I1096" s="162"/>
      <c r="J1096" s="162"/>
      <c r="K1096" s="162"/>
      <c r="L1096" s="162"/>
      <c r="M1096" s="162"/>
      <c r="N1096" s="162"/>
      <c r="O1096" s="162"/>
    </row>
    <row r="1097" spans="1:15" ht="15.75" customHeight="1">
      <c r="A1097" s="169">
        <v>2200122</v>
      </c>
      <c r="B1097" s="170" t="s">
        <v>1041</v>
      </c>
      <c r="C1097" s="174"/>
      <c r="D1097" s="175"/>
      <c r="E1097" s="173">
        <f t="shared" si="17"/>
        <v>0</v>
      </c>
      <c r="F1097" s="162"/>
      <c r="G1097" s="162"/>
      <c r="H1097" s="162"/>
      <c r="I1097" s="162"/>
      <c r="J1097" s="162"/>
      <c r="K1097" s="162"/>
      <c r="L1097" s="162"/>
      <c r="M1097" s="162"/>
      <c r="N1097" s="162"/>
      <c r="O1097" s="162"/>
    </row>
    <row r="1098" spans="1:15" ht="15.75" customHeight="1">
      <c r="A1098" s="169">
        <v>2200123</v>
      </c>
      <c r="B1098" s="170" t="s">
        <v>1042</v>
      </c>
      <c r="C1098" s="174"/>
      <c r="D1098" s="175"/>
      <c r="E1098" s="173">
        <f t="shared" si="17"/>
        <v>0</v>
      </c>
      <c r="F1098" s="162"/>
      <c r="G1098" s="162"/>
      <c r="H1098" s="162"/>
      <c r="I1098" s="162"/>
      <c r="J1098" s="162"/>
      <c r="K1098" s="162"/>
      <c r="L1098" s="162"/>
      <c r="M1098" s="162"/>
      <c r="N1098" s="162"/>
      <c r="O1098" s="162"/>
    </row>
    <row r="1099" spans="1:15" ht="15.75" customHeight="1">
      <c r="A1099" s="169">
        <v>2200124</v>
      </c>
      <c r="B1099" s="170" t="s">
        <v>1043</v>
      </c>
      <c r="C1099" s="174"/>
      <c r="D1099" s="175"/>
      <c r="E1099" s="173">
        <f t="shared" si="17"/>
        <v>0</v>
      </c>
      <c r="F1099" s="162"/>
      <c r="G1099" s="162"/>
      <c r="H1099" s="162"/>
      <c r="I1099" s="162"/>
      <c r="J1099" s="162"/>
      <c r="K1099" s="162"/>
      <c r="L1099" s="162"/>
      <c r="M1099" s="162"/>
      <c r="N1099" s="162"/>
      <c r="O1099" s="162"/>
    </row>
    <row r="1100" spans="1:15" ht="15.75" customHeight="1">
      <c r="A1100" s="169">
        <v>2200125</v>
      </c>
      <c r="B1100" s="170" t="s">
        <v>1044</v>
      </c>
      <c r="C1100" s="174"/>
      <c r="D1100" s="175"/>
      <c r="E1100" s="173">
        <f t="shared" si="17"/>
        <v>0</v>
      </c>
      <c r="F1100" s="162"/>
      <c r="G1100" s="162"/>
      <c r="H1100" s="162"/>
      <c r="I1100" s="162"/>
      <c r="J1100" s="162"/>
      <c r="K1100" s="162"/>
      <c r="L1100" s="162"/>
      <c r="M1100" s="162"/>
      <c r="N1100" s="162"/>
      <c r="O1100" s="162"/>
    </row>
    <row r="1101" spans="1:15" ht="15.75" customHeight="1">
      <c r="A1101" s="169">
        <v>2200126</v>
      </c>
      <c r="B1101" s="170" t="s">
        <v>1045</v>
      </c>
      <c r="C1101" s="174"/>
      <c r="D1101" s="175"/>
      <c r="E1101" s="173">
        <f t="shared" si="17"/>
        <v>0</v>
      </c>
      <c r="F1101" s="162"/>
      <c r="G1101" s="162"/>
      <c r="H1101" s="162"/>
      <c r="I1101" s="162"/>
      <c r="J1101" s="162"/>
      <c r="K1101" s="162"/>
      <c r="L1101" s="162"/>
      <c r="M1101" s="162"/>
      <c r="N1101" s="162"/>
      <c r="O1101" s="162"/>
    </row>
    <row r="1102" spans="1:15" ht="15.75" customHeight="1">
      <c r="A1102" s="169">
        <v>2200127</v>
      </c>
      <c r="B1102" s="170" t="s">
        <v>1046</v>
      </c>
      <c r="C1102" s="174"/>
      <c r="D1102" s="175"/>
      <c r="E1102" s="173">
        <f t="shared" si="17"/>
        <v>0</v>
      </c>
      <c r="F1102" s="162"/>
      <c r="G1102" s="162"/>
      <c r="H1102" s="162"/>
      <c r="I1102" s="162"/>
      <c r="J1102" s="162"/>
      <c r="K1102" s="162"/>
      <c r="L1102" s="162"/>
      <c r="M1102" s="162"/>
      <c r="N1102" s="162"/>
      <c r="O1102" s="162"/>
    </row>
    <row r="1103" spans="1:15" ht="15.75" customHeight="1">
      <c r="A1103" s="169">
        <v>2200128</v>
      </c>
      <c r="B1103" s="170" t="s">
        <v>1047</v>
      </c>
      <c r="C1103" s="174"/>
      <c r="D1103" s="175"/>
      <c r="E1103" s="173">
        <f t="shared" si="17"/>
        <v>0</v>
      </c>
      <c r="F1103" s="162"/>
      <c r="G1103" s="162"/>
      <c r="H1103" s="162"/>
      <c r="I1103" s="162"/>
      <c r="J1103" s="162"/>
      <c r="K1103" s="162"/>
      <c r="L1103" s="162"/>
      <c r="M1103" s="162"/>
      <c r="N1103" s="162"/>
      <c r="O1103" s="162"/>
    </row>
    <row r="1104" spans="1:15" ht="15.75" customHeight="1">
      <c r="A1104" s="169">
        <v>2200129</v>
      </c>
      <c r="B1104" s="170" t="s">
        <v>1048</v>
      </c>
      <c r="C1104" s="174"/>
      <c r="D1104" s="175"/>
      <c r="E1104" s="173">
        <f t="shared" si="17"/>
        <v>0</v>
      </c>
      <c r="F1104" s="162"/>
      <c r="G1104" s="162"/>
      <c r="H1104" s="162"/>
      <c r="I1104" s="162"/>
      <c r="J1104" s="162"/>
      <c r="K1104" s="162"/>
      <c r="L1104" s="162"/>
      <c r="M1104" s="162"/>
      <c r="N1104" s="162"/>
      <c r="O1104" s="162"/>
    </row>
    <row r="1105" spans="1:15" ht="15.75" customHeight="1">
      <c r="A1105" s="169">
        <v>2200150</v>
      </c>
      <c r="B1105" s="170" t="s">
        <v>221</v>
      </c>
      <c r="C1105" s="174">
        <v>774</v>
      </c>
      <c r="D1105" s="175">
        <v>711</v>
      </c>
      <c r="E1105" s="173">
        <f t="shared" si="17"/>
        <v>0.9186046511627907</v>
      </c>
      <c r="F1105" s="162"/>
      <c r="G1105" s="162"/>
      <c r="H1105" s="162"/>
      <c r="I1105" s="162"/>
      <c r="J1105" s="162"/>
      <c r="K1105" s="162"/>
      <c r="L1105" s="162"/>
      <c r="M1105" s="162"/>
      <c r="N1105" s="162"/>
      <c r="O1105" s="162"/>
    </row>
    <row r="1106" spans="1:15" ht="15.75" customHeight="1">
      <c r="A1106" s="169">
        <v>2200199</v>
      </c>
      <c r="B1106" s="170" t="s">
        <v>1049</v>
      </c>
      <c r="C1106" s="174">
        <v>44</v>
      </c>
      <c r="D1106" s="175">
        <v>9</v>
      </c>
      <c r="E1106" s="173">
        <f t="shared" si="17"/>
        <v>0.20454545454545456</v>
      </c>
      <c r="F1106" s="162"/>
      <c r="G1106" s="162"/>
      <c r="H1106" s="162"/>
      <c r="I1106" s="162"/>
      <c r="J1106" s="162"/>
      <c r="K1106" s="162"/>
      <c r="L1106" s="162"/>
      <c r="M1106" s="162"/>
      <c r="N1106" s="162"/>
      <c r="O1106" s="162"/>
    </row>
    <row r="1107" spans="1:15" ht="15.75" customHeight="1">
      <c r="A1107" s="169">
        <v>22005</v>
      </c>
      <c r="B1107" s="170" t="s">
        <v>1050</v>
      </c>
      <c r="C1107" s="171">
        <f>SUM(C1108,C1109,C1110,C1111,C1112,C1113,C1114,C1115,C1116,C1117,C1118,C1119,C1120,C1121)</f>
        <v>0</v>
      </c>
      <c r="D1107" s="171">
        <f>SUM(D1108,D1109,D1110,D1111,D1112,D1113,D1114,D1115,D1116,D1117,D1118,D1119,D1120,D1121)</f>
        <v>60</v>
      </c>
      <c r="E1107" s="173">
        <f t="shared" si="17"/>
        <v>0</v>
      </c>
      <c r="F1107" s="162"/>
      <c r="G1107" s="162"/>
      <c r="H1107" s="162"/>
      <c r="I1107" s="162"/>
      <c r="J1107" s="162"/>
      <c r="K1107" s="162"/>
      <c r="L1107" s="162"/>
      <c r="M1107" s="162"/>
      <c r="N1107" s="162"/>
      <c r="O1107" s="162"/>
    </row>
    <row r="1108" spans="1:15" ht="15.75" customHeight="1">
      <c r="A1108" s="169">
        <v>2200501</v>
      </c>
      <c r="B1108" s="170" t="s">
        <v>212</v>
      </c>
      <c r="C1108" s="174"/>
      <c r="D1108" s="174"/>
      <c r="E1108" s="173">
        <f t="shared" si="17"/>
        <v>0</v>
      </c>
      <c r="F1108" s="162"/>
      <c r="G1108" s="162"/>
      <c r="H1108" s="162"/>
      <c r="I1108" s="162"/>
      <c r="J1108" s="162"/>
      <c r="K1108" s="162"/>
      <c r="L1108" s="162"/>
      <c r="M1108" s="162"/>
      <c r="N1108" s="162"/>
      <c r="O1108" s="162"/>
    </row>
    <row r="1109" spans="1:15" ht="15.75" customHeight="1">
      <c r="A1109" s="169">
        <v>2200502</v>
      </c>
      <c r="B1109" s="170" t="s">
        <v>213</v>
      </c>
      <c r="C1109" s="174"/>
      <c r="D1109" s="175"/>
      <c r="E1109" s="173">
        <f t="shared" si="17"/>
        <v>0</v>
      </c>
      <c r="F1109" s="162"/>
      <c r="G1109" s="162"/>
      <c r="H1109" s="162"/>
      <c r="I1109" s="162"/>
      <c r="J1109" s="162"/>
      <c r="K1109" s="162"/>
      <c r="L1109" s="162"/>
      <c r="M1109" s="162"/>
      <c r="N1109" s="162"/>
      <c r="O1109" s="162"/>
    </row>
    <row r="1110" spans="1:15" ht="15.75" customHeight="1">
      <c r="A1110" s="169">
        <v>2200503</v>
      </c>
      <c r="B1110" s="170" t="s">
        <v>214</v>
      </c>
      <c r="C1110" s="174"/>
      <c r="D1110" s="175"/>
      <c r="E1110" s="173">
        <f t="shared" si="17"/>
        <v>0</v>
      </c>
      <c r="F1110" s="162"/>
      <c r="G1110" s="162"/>
      <c r="H1110" s="162"/>
      <c r="I1110" s="162"/>
      <c r="J1110" s="162"/>
      <c r="K1110" s="162"/>
      <c r="L1110" s="162"/>
      <c r="M1110" s="162"/>
      <c r="N1110" s="162"/>
      <c r="O1110" s="162"/>
    </row>
    <row r="1111" spans="1:15" ht="15.75" customHeight="1">
      <c r="A1111" s="169">
        <v>2200504</v>
      </c>
      <c r="B1111" s="170" t="s">
        <v>1051</v>
      </c>
      <c r="C1111" s="174"/>
      <c r="D1111" s="175">
        <v>60</v>
      </c>
      <c r="E1111" s="173">
        <f t="shared" si="17"/>
        <v>0</v>
      </c>
      <c r="F1111" s="162"/>
      <c r="G1111" s="162"/>
      <c r="H1111" s="162"/>
      <c r="I1111" s="162"/>
      <c r="J1111" s="162"/>
      <c r="K1111" s="162"/>
      <c r="L1111" s="162"/>
      <c r="M1111" s="162"/>
      <c r="N1111" s="162"/>
      <c r="O1111" s="162"/>
    </row>
    <row r="1112" spans="1:15" ht="15.75" customHeight="1">
      <c r="A1112" s="169">
        <v>2200506</v>
      </c>
      <c r="B1112" s="170" t="s">
        <v>1052</v>
      </c>
      <c r="C1112" s="174"/>
      <c r="D1112" s="175"/>
      <c r="E1112" s="173">
        <f t="shared" si="17"/>
        <v>0</v>
      </c>
      <c r="F1112" s="162"/>
      <c r="G1112" s="162"/>
      <c r="H1112" s="162"/>
      <c r="I1112" s="162"/>
      <c r="J1112" s="162"/>
      <c r="K1112" s="162"/>
      <c r="L1112" s="162"/>
      <c r="M1112" s="162"/>
      <c r="N1112" s="162"/>
      <c r="O1112" s="162"/>
    </row>
    <row r="1113" spans="1:15" ht="15.75" customHeight="1">
      <c r="A1113" s="169">
        <v>2200507</v>
      </c>
      <c r="B1113" s="170" t="s">
        <v>1053</v>
      </c>
      <c r="C1113" s="174"/>
      <c r="D1113" s="175"/>
      <c r="E1113" s="173">
        <f t="shared" si="17"/>
        <v>0</v>
      </c>
      <c r="F1113" s="162"/>
      <c r="G1113" s="162"/>
      <c r="H1113" s="162"/>
      <c r="I1113" s="162"/>
      <c r="J1113" s="162"/>
      <c r="K1113" s="162"/>
      <c r="L1113" s="162"/>
      <c r="M1113" s="162"/>
      <c r="N1113" s="162"/>
      <c r="O1113" s="162"/>
    </row>
    <row r="1114" spans="1:15" ht="15.75" customHeight="1">
      <c r="A1114" s="169">
        <v>2200508</v>
      </c>
      <c r="B1114" s="170" t="s">
        <v>1054</v>
      </c>
      <c r="C1114" s="174"/>
      <c r="D1114" s="175"/>
      <c r="E1114" s="173">
        <f t="shared" si="17"/>
        <v>0</v>
      </c>
      <c r="F1114" s="162"/>
      <c r="G1114" s="162"/>
      <c r="H1114" s="162"/>
      <c r="I1114" s="162"/>
      <c r="J1114" s="162"/>
      <c r="K1114" s="162"/>
      <c r="L1114" s="162"/>
      <c r="M1114" s="162"/>
      <c r="N1114" s="162"/>
      <c r="O1114" s="162"/>
    </row>
    <row r="1115" spans="1:15" ht="15.75" customHeight="1">
      <c r="A1115" s="169">
        <v>2200509</v>
      </c>
      <c r="B1115" s="170" t="s">
        <v>1055</v>
      </c>
      <c r="C1115" s="174"/>
      <c r="D1115" s="175"/>
      <c r="E1115" s="173">
        <f t="shared" si="17"/>
        <v>0</v>
      </c>
      <c r="F1115" s="162"/>
      <c r="G1115" s="162"/>
      <c r="H1115" s="162"/>
      <c r="I1115" s="162"/>
      <c r="J1115" s="162"/>
      <c r="K1115" s="162"/>
      <c r="L1115" s="162"/>
      <c r="M1115" s="162"/>
      <c r="N1115" s="162"/>
      <c r="O1115" s="162"/>
    </row>
    <row r="1116" spans="1:15" ht="15.75" customHeight="1">
      <c r="A1116" s="169">
        <v>2200510</v>
      </c>
      <c r="B1116" s="170" t="s">
        <v>1056</v>
      </c>
      <c r="C1116" s="174"/>
      <c r="D1116" s="175"/>
      <c r="E1116" s="173">
        <f t="shared" si="17"/>
        <v>0</v>
      </c>
      <c r="F1116" s="162"/>
      <c r="G1116" s="162"/>
      <c r="H1116" s="162"/>
      <c r="I1116" s="162"/>
      <c r="J1116" s="162"/>
      <c r="K1116" s="162"/>
      <c r="L1116" s="162"/>
      <c r="M1116" s="162"/>
      <c r="N1116" s="162"/>
      <c r="O1116" s="162"/>
    </row>
    <row r="1117" spans="1:15" ht="15.75" customHeight="1">
      <c r="A1117" s="169">
        <v>2200511</v>
      </c>
      <c r="B1117" s="170" t="s">
        <v>1057</v>
      </c>
      <c r="C1117" s="174"/>
      <c r="D1117" s="175"/>
      <c r="E1117" s="173">
        <f t="shared" si="17"/>
        <v>0</v>
      </c>
      <c r="F1117" s="162"/>
      <c r="G1117" s="162"/>
      <c r="H1117" s="162"/>
      <c r="I1117" s="162"/>
      <c r="J1117" s="162"/>
      <c r="K1117" s="162"/>
      <c r="L1117" s="162"/>
      <c r="M1117" s="162"/>
      <c r="N1117" s="162"/>
      <c r="O1117" s="162"/>
    </row>
    <row r="1118" spans="1:15" ht="15.75" customHeight="1">
      <c r="A1118" s="169">
        <v>2200512</v>
      </c>
      <c r="B1118" s="170" t="s">
        <v>1058</v>
      </c>
      <c r="C1118" s="174"/>
      <c r="D1118" s="175"/>
      <c r="E1118" s="173">
        <f t="shared" si="17"/>
        <v>0</v>
      </c>
      <c r="F1118" s="162"/>
      <c r="G1118" s="162"/>
      <c r="H1118" s="162"/>
      <c r="I1118" s="162"/>
      <c r="J1118" s="162"/>
      <c r="K1118" s="162"/>
      <c r="L1118" s="162"/>
      <c r="M1118" s="162"/>
      <c r="N1118" s="162"/>
      <c r="O1118" s="162"/>
    </row>
    <row r="1119" spans="1:15" ht="15.75" customHeight="1">
      <c r="A1119" s="169">
        <v>2200513</v>
      </c>
      <c r="B1119" s="170" t="s">
        <v>1059</v>
      </c>
      <c r="C1119" s="174"/>
      <c r="D1119" s="175"/>
      <c r="E1119" s="173">
        <f t="shared" si="17"/>
        <v>0</v>
      </c>
      <c r="F1119" s="162"/>
      <c r="G1119" s="162"/>
      <c r="H1119" s="162"/>
      <c r="I1119" s="162"/>
      <c r="J1119" s="162"/>
      <c r="K1119" s="162"/>
      <c r="L1119" s="162"/>
      <c r="M1119" s="162"/>
      <c r="N1119" s="162"/>
      <c r="O1119" s="162"/>
    </row>
    <row r="1120" spans="1:15" ht="15.75" customHeight="1">
      <c r="A1120" s="169">
        <v>2200514</v>
      </c>
      <c r="B1120" s="170" t="s">
        <v>1060</v>
      </c>
      <c r="C1120" s="174"/>
      <c r="D1120" s="175"/>
      <c r="E1120" s="173">
        <f t="shared" si="17"/>
        <v>0</v>
      </c>
      <c r="F1120" s="162"/>
      <c r="G1120" s="162"/>
      <c r="H1120" s="162"/>
      <c r="I1120" s="162"/>
      <c r="J1120" s="162"/>
      <c r="K1120" s="162"/>
      <c r="L1120" s="162"/>
      <c r="M1120" s="162"/>
      <c r="N1120" s="162"/>
      <c r="O1120" s="162"/>
    </row>
    <row r="1121" spans="1:15" ht="15.75" customHeight="1">
      <c r="A1121" s="169">
        <v>2200599</v>
      </c>
      <c r="B1121" s="170" t="s">
        <v>1061</v>
      </c>
      <c r="C1121" s="174"/>
      <c r="D1121" s="175"/>
      <c r="E1121" s="173">
        <f t="shared" si="17"/>
        <v>0</v>
      </c>
      <c r="F1121" s="162"/>
      <c r="G1121" s="162"/>
      <c r="H1121" s="162"/>
      <c r="I1121" s="162"/>
      <c r="J1121" s="162"/>
      <c r="K1121" s="162"/>
      <c r="L1121" s="162"/>
      <c r="M1121" s="162"/>
      <c r="N1121" s="162"/>
      <c r="O1121" s="162"/>
    </row>
    <row r="1122" spans="1:15" ht="15.75" customHeight="1">
      <c r="A1122" s="169">
        <v>22099</v>
      </c>
      <c r="B1122" s="170" t="s">
        <v>1062</v>
      </c>
      <c r="C1122" s="174"/>
      <c r="D1122" s="175"/>
      <c r="E1122" s="173">
        <f t="shared" si="17"/>
        <v>0</v>
      </c>
      <c r="F1122" s="162"/>
      <c r="G1122" s="162"/>
      <c r="H1122" s="162"/>
      <c r="I1122" s="162"/>
      <c r="J1122" s="162"/>
      <c r="K1122" s="162"/>
      <c r="L1122" s="162"/>
      <c r="M1122" s="162"/>
      <c r="N1122" s="162"/>
      <c r="O1122" s="162"/>
    </row>
    <row r="1123" spans="1:15" ht="15.75" customHeight="1">
      <c r="A1123" s="169">
        <v>221</v>
      </c>
      <c r="B1123" s="170" t="s">
        <v>77</v>
      </c>
      <c r="C1123" s="171">
        <f>SUM(C1124,C1135,C1139)</f>
        <v>7839</v>
      </c>
      <c r="D1123" s="171">
        <f>SUM(D1124,D1135,D1139)</f>
        <v>5629</v>
      </c>
      <c r="E1123" s="173">
        <f t="shared" si="17"/>
        <v>0.7180762852404643</v>
      </c>
      <c r="F1123" s="162"/>
      <c r="G1123" s="162"/>
      <c r="H1123" s="162"/>
      <c r="I1123" s="162"/>
      <c r="J1123" s="162"/>
      <c r="K1123" s="162"/>
      <c r="L1123" s="162"/>
      <c r="M1123" s="162"/>
      <c r="N1123" s="162"/>
      <c r="O1123" s="162"/>
    </row>
    <row r="1124" spans="1:15" ht="15.75" customHeight="1">
      <c r="A1124" s="169">
        <v>22101</v>
      </c>
      <c r="B1124" s="170" t="s">
        <v>1063</v>
      </c>
      <c r="C1124" s="171">
        <f>SUM(C1125,C1126,C1127,C1128,C1129,C1130,C1131,C1132,C1133,C1134)</f>
        <v>5341</v>
      </c>
      <c r="D1124" s="171">
        <f>SUM(D1125,D1126,D1127,D1128,D1129,D1130,D1131,D1132,D1133,D1134)</f>
        <v>41</v>
      </c>
      <c r="E1124" s="173">
        <f t="shared" si="17"/>
        <v>0.007676465081445422</v>
      </c>
      <c r="F1124" s="162"/>
      <c r="G1124" s="162"/>
      <c r="H1124" s="162"/>
      <c r="I1124" s="162"/>
      <c r="J1124" s="162"/>
      <c r="K1124" s="162"/>
      <c r="L1124" s="162"/>
      <c r="M1124" s="162"/>
      <c r="N1124" s="162"/>
      <c r="O1124" s="162"/>
    </row>
    <row r="1125" spans="1:15" ht="15.75" customHeight="1">
      <c r="A1125" s="169">
        <v>2210101</v>
      </c>
      <c r="B1125" s="170" t="s">
        <v>1064</v>
      </c>
      <c r="C1125" s="174"/>
      <c r="D1125" s="174">
        <v>41</v>
      </c>
      <c r="E1125" s="173">
        <f t="shared" si="17"/>
        <v>0</v>
      </c>
      <c r="F1125" s="162"/>
      <c r="G1125" s="162"/>
      <c r="H1125" s="162"/>
      <c r="I1125" s="162"/>
      <c r="J1125" s="162"/>
      <c r="K1125" s="162"/>
      <c r="L1125" s="162"/>
      <c r="M1125" s="162"/>
      <c r="N1125" s="162"/>
      <c r="O1125" s="162"/>
    </row>
    <row r="1126" spans="1:15" ht="15.75" customHeight="1">
      <c r="A1126" s="169">
        <v>2210102</v>
      </c>
      <c r="B1126" s="170" t="s">
        <v>1065</v>
      </c>
      <c r="C1126" s="174"/>
      <c r="D1126" s="175"/>
      <c r="E1126" s="173">
        <f t="shared" si="17"/>
        <v>0</v>
      </c>
      <c r="F1126" s="162"/>
      <c r="G1126" s="162"/>
      <c r="H1126" s="162"/>
      <c r="I1126" s="162"/>
      <c r="J1126" s="162"/>
      <c r="K1126" s="162"/>
      <c r="L1126" s="162"/>
      <c r="M1126" s="162"/>
      <c r="N1126" s="162"/>
      <c r="O1126" s="162"/>
    </row>
    <row r="1127" spans="1:15" ht="15.75" customHeight="1">
      <c r="A1127" s="169">
        <v>2210103</v>
      </c>
      <c r="B1127" s="170" t="s">
        <v>1066</v>
      </c>
      <c r="C1127" s="174"/>
      <c r="D1127" s="175"/>
      <c r="E1127" s="173">
        <f t="shared" si="17"/>
        <v>0</v>
      </c>
      <c r="F1127" s="162"/>
      <c r="G1127" s="162"/>
      <c r="H1127" s="162"/>
      <c r="I1127" s="162"/>
      <c r="J1127" s="162"/>
      <c r="K1127" s="162"/>
      <c r="L1127" s="162"/>
      <c r="M1127" s="162"/>
      <c r="N1127" s="162"/>
      <c r="O1127" s="162"/>
    </row>
    <row r="1128" spans="1:15" ht="15.75" customHeight="1">
      <c r="A1128" s="169">
        <v>2210104</v>
      </c>
      <c r="B1128" s="170" t="s">
        <v>1067</v>
      </c>
      <c r="C1128" s="174"/>
      <c r="D1128" s="175"/>
      <c r="E1128" s="173">
        <f t="shared" si="17"/>
        <v>0</v>
      </c>
      <c r="F1128" s="162"/>
      <c r="G1128" s="162"/>
      <c r="H1128" s="162"/>
      <c r="I1128" s="162"/>
      <c r="J1128" s="162"/>
      <c r="K1128" s="162"/>
      <c r="L1128" s="162"/>
      <c r="M1128" s="162"/>
      <c r="N1128" s="162"/>
      <c r="O1128" s="162"/>
    </row>
    <row r="1129" spans="1:15" ht="15.75" customHeight="1">
      <c r="A1129" s="169">
        <v>2210105</v>
      </c>
      <c r="B1129" s="170" t="s">
        <v>1068</v>
      </c>
      <c r="C1129" s="174">
        <v>183</v>
      </c>
      <c r="D1129" s="175"/>
      <c r="E1129" s="173">
        <f t="shared" si="17"/>
        <v>0</v>
      </c>
      <c r="F1129" s="162"/>
      <c r="G1129" s="162"/>
      <c r="H1129" s="162"/>
      <c r="I1129" s="162"/>
      <c r="J1129" s="162"/>
      <c r="K1129" s="162"/>
      <c r="L1129" s="162"/>
      <c r="M1129" s="162"/>
      <c r="N1129" s="162"/>
      <c r="O1129" s="162"/>
    </row>
    <row r="1130" spans="1:15" ht="15.75" customHeight="1">
      <c r="A1130" s="169">
        <v>2210106</v>
      </c>
      <c r="B1130" s="170" t="s">
        <v>1069</v>
      </c>
      <c r="C1130" s="174"/>
      <c r="D1130" s="175"/>
      <c r="E1130" s="173">
        <f t="shared" si="17"/>
        <v>0</v>
      </c>
      <c r="F1130" s="162"/>
      <c r="G1130" s="162"/>
      <c r="H1130" s="162"/>
      <c r="I1130" s="162"/>
      <c r="J1130" s="162"/>
      <c r="K1130" s="162"/>
      <c r="L1130" s="162"/>
      <c r="M1130" s="162"/>
      <c r="N1130" s="162"/>
      <c r="O1130" s="162"/>
    </row>
    <row r="1131" spans="1:15" ht="15.75" customHeight="1">
      <c r="A1131" s="169">
        <v>2210107</v>
      </c>
      <c r="B1131" s="170" t="s">
        <v>1070</v>
      </c>
      <c r="C1131" s="174"/>
      <c r="D1131" s="175"/>
      <c r="E1131" s="173">
        <f t="shared" si="17"/>
        <v>0</v>
      </c>
      <c r="F1131" s="162"/>
      <c r="G1131" s="162"/>
      <c r="H1131" s="162"/>
      <c r="I1131" s="162"/>
      <c r="J1131" s="162"/>
      <c r="K1131" s="162"/>
      <c r="L1131" s="162"/>
      <c r="M1131" s="162"/>
      <c r="N1131" s="162"/>
      <c r="O1131" s="162"/>
    </row>
    <row r="1132" spans="1:15" ht="15.75" customHeight="1">
      <c r="A1132" s="169">
        <v>2210108</v>
      </c>
      <c r="B1132" s="170" t="s">
        <v>1071</v>
      </c>
      <c r="C1132" s="174">
        <v>5158</v>
      </c>
      <c r="D1132" s="175">
        <v>0</v>
      </c>
      <c r="E1132" s="173">
        <f t="shared" si="17"/>
        <v>0</v>
      </c>
      <c r="F1132" s="162"/>
      <c r="G1132" s="162"/>
      <c r="H1132" s="162"/>
      <c r="I1132" s="162"/>
      <c r="J1132" s="162"/>
      <c r="K1132" s="162"/>
      <c r="L1132" s="162"/>
      <c r="M1132" s="162"/>
      <c r="N1132" s="162"/>
      <c r="O1132" s="162"/>
    </row>
    <row r="1133" spans="1:15" ht="15.75" customHeight="1">
      <c r="A1133" s="169">
        <v>2210109</v>
      </c>
      <c r="B1133" s="170" t="s">
        <v>1072</v>
      </c>
      <c r="C1133" s="174"/>
      <c r="D1133" s="175"/>
      <c r="E1133" s="173">
        <f t="shared" si="17"/>
        <v>0</v>
      </c>
      <c r="F1133" s="162"/>
      <c r="G1133" s="162"/>
      <c r="H1133" s="162"/>
      <c r="I1133" s="162"/>
      <c r="J1133" s="162"/>
      <c r="K1133" s="162"/>
      <c r="L1133" s="162"/>
      <c r="M1133" s="162"/>
      <c r="N1133" s="162"/>
      <c r="O1133" s="162"/>
    </row>
    <row r="1134" spans="1:15" ht="15.75" customHeight="1">
      <c r="A1134" s="169">
        <v>2210199</v>
      </c>
      <c r="B1134" s="170" t="s">
        <v>1073</v>
      </c>
      <c r="C1134" s="174"/>
      <c r="D1134" s="175"/>
      <c r="E1134" s="173">
        <f t="shared" si="17"/>
        <v>0</v>
      </c>
      <c r="F1134" s="162"/>
      <c r="G1134" s="162"/>
      <c r="H1134" s="162"/>
      <c r="I1134" s="162"/>
      <c r="J1134" s="162"/>
      <c r="K1134" s="162"/>
      <c r="L1134" s="162"/>
      <c r="M1134" s="162"/>
      <c r="N1134" s="162"/>
      <c r="O1134" s="162"/>
    </row>
    <row r="1135" spans="1:15" ht="15.75" customHeight="1">
      <c r="A1135" s="169">
        <v>22102</v>
      </c>
      <c r="B1135" s="170" t="s">
        <v>1074</v>
      </c>
      <c r="C1135" s="171">
        <f>SUM(C1136,C1137,C1138)</f>
        <v>2498</v>
      </c>
      <c r="D1135" s="171">
        <f>SUM(D1136,D1137,D1138)</f>
        <v>5588</v>
      </c>
      <c r="E1135" s="173">
        <f t="shared" si="17"/>
        <v>2.2369895916733387</v>
      </c>
      <c r="F1135" s="162"/>
      <c r="G1135" s="162"/>
      <c r="H1135" s="162"/>
      <c r="I1135" s="162"/>
      <c r="J1135" s="162"/>
      <c r="K1135" s="162"/>
      <c r="L1135" s="162"/>
      <c r="M1135" s="162"/>
      <c r="N1135" s="162"/>
      <c r="O1135" s="162"/>
    </row>
    <row r="1136" spans="1:15" ht="15.75" customHeight="1">
      <c r="A1136" s="169">
        <v>2210201</v>
      </c>
      <c r="B1136" s="170" t="s">
        <v>1075</v>
      </c>
      <c r="C1136" s="174">
        <v>2498</v>
      </c>
      <c r="D1136" s="174">
        <v>5588</v>
      </c>
      <c r="E1136" s="173">
        <f t="shared" si="17"/>
        <v>2.2369895916733387</v>
      </c>
      <c r="F1136" s="162"/>
      <c r="G1136" s="162"/>
      <c r="H1136" s="162"/>
      <c r="I1136" s="162"/>
      <c r="J1136" s="162"/>
      <c r="K1136" s="162"/>
      <c r="L1136" s="162"/>
      <c r="M1136" s="162"/>
      <c r="N1136" s="162"/>
      <c r="O1136" s="162"/>
    </row>
    <row r="1137" spans="1:15" ht="15.75" customHeight="1">
      <c r="A1137" s="169">
        <v>2210202</v>
      </c>
      <c r="B1137" s="170" t="s">
        <v>1076</v>
      </c>
      <c r="C1137" s="174"/>
      <c r="D1137" s="174"/>
      <c r="E1137" s="173">
        <f t="shared" si="17"/>
        <v>0</v>
      </c>
      <c r="F1137" s="162"/>
      <c r="G1137" s="162"/>
      <c r="H1137" s="162"/>
      <c r="I1137" s="162"/>
      <c r="J1137" s="162"/>
      <c r="K1137" s="162"/>
      <c r="L1137" s="162"/>
      <c r="M1137" s="162"/>
      <c r="N1137" s="162"/>
      <c r="O1137" s="162"/>
    </row>
    <row r="1138" spans="1:15" ht="15.75" customHeight="1">
      <c r="A1138" s="169">
        <v>2210203</v>
      </c>
      <c r="B1138" s="170" t="s">
        <v>1077</v>
      </c>
      <c r="C1138" s="174"/>
      <c r="D1138" s="174"/>
      <c r="E1138" s="173">
        <f t="shared" si="17"/>
        <v>0</v>
      </c>
      <c r="F1138" s="162"/>
      <c r="G1138" s="162"/>
      <c r="H1138" s="162"/>
      <c r="I1138" s="162"/>
      <c r="J1138" s="162"/>
      <c r="K1138" s="162"/>
      <c r="L1138" s="162"/>
      <c r="M1138" s="162"/>
      <c r="N1138" s="162"/>
      <c r="O1138" s="162"/>
    </row>
    <row r="1139" spans="1:15" ht="15.75" customHeight="1">
      <c r="A1139" s="169">
        <v>22103</v>
      </c>
      <c r="B1139" s="170" t="s">
        <v>1078</v>
      </c>
      <c r="C1139" s="171">
        <f>SUM(C1140,C1141,C1142)</f>
        <v>0</v>
      </c>
      <c r="D1139" s="171">
        <f>SUM(D1140,D1141,D1142)</f>
        <v>0</v>
      </c>
      <c r="E1139" s="173">
        <f t="shared" si="17"/>
        <v>0</v>
      </c>
      <c r="F1139" s="162"/>
      <c r="G1139" s="162"/>
      <c r="H1139" s="162"/>
      <c r="I1139" s="162"/>
      <c r="J1139" s="162"/>
      <c r="K1139" s="162"/>
      <c r="L1139" s="162"/>
      <c r="M1139" s="162"/>
      <c r="N1139" s="162"/>
      <c r="O1139" s="162"/>
    </row>
    <row r="1140" spans="1:15" ht="15.75" customHeight="1">
      <c r="A1140" s="169">
        <v>2210301</v>
      </c>
      <c r="B1140" s="170" t="s">
        <v>1079</v>
      </c>
      <c r="C1140" s="174"/>
      <c r="D1140" s="174"/>
      <c r="E1140" s="173">
        <f t="shared" si="17"/>
        <v>0</v>
      </c>
      <c r="F1140" s="162"/>
      <c r="G1140" s="162"/>
      <c r="H1140" s="162"/>
      <c r="I1140" s="162"/>
      <c r="J1140" s="162"/>
      <c r="K1140" s="162"/>
      <c r="L1140" s="162"/>
      <c r="M1140" s="162"/>
      <c r="N1140" s="162"/>
      <c r="O1140" s="162"/>
    </row>
    <row r="1141" spans="1:15" ht="15.75" customHeight="1">
      <c r="A1141" s="169">
        <v>2210302</v>
      </c>
      <c r="B1141" s="170" t="s">
        <v>1080</v>
      </c>
      <c r="C1141" s="174"/>
      <c r="D1141" s="174"/>
      <c r="E1141" s="173">
        <f t="shared" si="17"/>
        <v>0</v>
      </c>
      <c r="F1141" s="162"/>
      <c r="G1141" s="162"/>
      <c r="H1141" s="162"/>
      <c r="I1141" s="162"/>
      <c r="J1141" s="162"/>
      <c r="K1141" s="162"/>
      <c r="L1141" s="162"/>
      <c r="M1141" s="162"/>
      <c r="N1141" s="162"/>
      <c r="O1141" s="162"/>
    </row>
    <row r="1142" spans="1:15" ht="15.75" customHeight="1">
      <c r="A1142" s="169">
        <v>2210399</v>
      </c>
      <c r="B1142" s="170" t="s">
        <v>1081</v>
      </c>
      <c r="C1142" s="174"/>
      <c r="D1142" s="174"/>
      <c r="E1142" s="173">
        <f t="shared" si="17"/>
        <v>0</v>
      </c>
      <c r="F1142" s="162"/>
      <c r="G1142" s="162"/>
      <c r="H1142" s="162"/>
      <c r="I1142" s="162"/>
      <c r="J1142" s="162"/>
      <c r="K1142" s="162"/>
      <c r="L1142" s="162"/>
      <c r="M1142" s="162"/>
      <c r="N1142" s="162"/>
      <c r="O1142" s="162"/>
    </row>
    <row r="1143" spans="1:15" ht="15.75" customHeight="1">
      <c r="A1143" s="169">
        <v>222</v>
      </c>
      <c r="B1143" s="170" t="s">
        <v>78</v>
      </c>
      <c r="C1143" s="171">
        <f>SUM(C1144,C1162,C1168,C1174)</f>
        <v>0</v>
      </c>
      <c r="D1143" s="171">
        <f>SUM(D1144,D1162,D1168,D1174)</f>
        <v>0</v>
      </c>
      <c r="E1143" s="173">
        <f t="shared" si="17"/>
        <v>0</v>
      </c>
      <c r="F1143" s="162"/>
      <c r="G1143" s="162"/>
      <c r="H1143" s="162"/>
      <c r="I1143" s="162"/>
      <c r="J1143" s="162"/>
      <c r="K1143" s="162"/>
      <c r="L1143" s="162"/>
      <c r="M1143" s="162"/>
      <c r="N1143" s="162"/>
      <c r="O1143" s="162"/>
    </row>
    <row r="1144" spans="1:15" ht="15.75" customHeight="1">
      <c r="A1144" s="169">
        <v>22201</v>
      </c>
      <c r="B1144" s="170" t="s">
        <v>1082</v>
      </c>
      <c r="C1144" s="171">
        <f>SUM(C1145,C1146,C1147,C1148,C1149,C1150,C1151,C1152,C1153,C1154,C1155,C1156,C1157,C1158,C1159,C1160,C1161)</f>
        <v>0</v>
      </c>
      <c r="D1144" s="171">
        <f>SUM(D1145,D1146,D1147,D1148,D1149,D1150,D1151,D1152,D1153,D1154,D1155,D1156,D1157,D1158,D1159,D1160,D1161)</f>
        <v>0</v>
      </c>
      <c r="E1144" s="173">
        <f t="shared" si="17"/>
        <v>0</v>
      </c>
      <c r="F1144" s="162"/>
      <c r="G1144" s="162"/>
      <c r="H1144" s="162"/>
      <c r="I1144" s="162"/>
      <c r="J1144" s="162"/>
      <c r="K1144" s="162"/>
      <c r="L1144" s="162"/>
      <c r="M1144" s="162"/>
      <c r="N1144" s="162"/>
      <c r="O1144" s="162"/>
    </row>
    <row r="1145" spans="1:15" ht="15.75" customHeight="1">
      <c r="A1145" s="169">
        <v>2220101</v>
      </c>
      <c r="B1145" s="170" t="s">
        <v>212</v>
      </c>
      <c r="C1145" s="174"/>
      <c r="D1145" s="174"/>
      <c r="E1145" s="173">
        <f t="shared" si="17"/>
        <v>0</v>
      </c>
      <c r="F1145" s="162"/>
      <c r="G1145" s="162"/>
      <c r="H1145" s="162"/>
      <c r="I1145" s="162"/>
      <c r="J1145" s="162"/>
      <c r="K1145" s="162"/>
      <c r="L1145" s="162"/>
      <c r="M1145" s="162"/>
      <c r="N1145" s="162"/>
      <c r="O1145" s="162"/>
    </row>
    <row r="1146" spans="1:15" ht="15.75" customHeight="1">
      <c r="A1146" s="169">
        <v>2220102</v>
      </c>
      <c r="B1146" s="170" t="s">
        <v>213</v>
      </c>
      <c r="C1146" s="174"/>
      <c r="D1146" s="175"/>
      <c r="E1146" s="173">
        <f t="shared" si="17"/>
        <v>0</v>
      </c>
      <c r="F1146" s="162"/>
      <c r="G1146" s="162"/>
      <c r="H1146" s="162"/>
      <c r="I1146" s="162"/>
      <c r="J1146" s="162"/>
      <c r="K1146" s="162"/>
      <c r="L1146" s="162"/>
      <c r="M1146" s="162"/>
      <c r="N1146" s="162"/>
      <c r="O1146" s="162"/>
    </row>
    <row r="1147" spans="1:15" ht="15.75" customHeight="1">
      <c r="A1147" s="169">
        <v>2220103</v>
      </c>
      <c r="B1147" s="170" t="s">
        <v>214</v>
      </c>
      <c r="C1147" s="174"/>
      <c r="D1147" s="175"/>
      <c r="E1147" s="173">
        <f t="shared" si="17"/>
        <v>0</v>
      </c>
      <c r="F1147" s="162"/>
      <c r="G1147" s="162"/>
      <c r="H1147" s="162"/>
      <c r="I1147" s="162"/>
      <c r="J1147" s="162"/>
      <c r="K1147" s="162"/>
      <c r="L1147" s="162"/>
      <c r="M1147" s="162"/>
      <c r="N1147" s="162"/>
      <c r="O1147" s="162"/>
    </row>
    <row r="1148" spans="1:15" ht="15.75" customHeight="1">
      <c r="A1148" s="169">
        <v>2220104</v>
      </c>
      <c r="B1148" s="170" t="s">
        <v>1083</v>
      </c>
      <c r="C1148" s="174"/>
      <c r="D1148" s="175"/>
      <c r="E1148" s="173">
        <f t="shared" si="17"/>
        <v>0</v>
      </c>
      <c r="F1148" s="162"/>
      <c r="G1148" s="162"/>
      <c r="H1148" s="162"/>
      <c r="I1148" s="162"/>
      <c r="J1148" s="162"/>
      <c r="K1148" s="162"/>
      <c r="L1148" s="162"/>
      <c r="M1148" s="162"/>
      <c r="N1148" s="162"/>
      <c r="O1148" s="162"/>
    </row>
    <row r="1149" spans="1:15" ht="15.75" customHeight="1">
      <c r="A1149" s="169">
        <v>2220105</v>
      </c>
      <c r="B1149" s="170" t="s">
        <v>1084</v>
      </c>
      <c r="C1149" s="174"/>
      <c r="D1149" s="175"/>
      <c r="E1149" s="173">
        <f t="shared" si="17"/>
        <v>0</v>
      </c>
      <c r="F1149" s="162"/>
      <c r="G1149" s="162"/>
      <c r="H1149" s="162"/>
      <c r="I1149" s="162"/>
      <c r="J1149" s="162"/>
      <c r="K1149" s="162"/>
      <c r="L1149" s="162"/>
      <c r="M1149" s="162"/>
      <c r="N1149" s="162"/>
      <c r="O1149" s="162"/>
    </row>
    <row r="1150" spans="1:15" ht="15.75" customHeight="1">
      <c r="A1150" s="169">
        <v>2220106</v>
      </c>
      <c r="B1150" s="170" t="s">
        <v>1085</v>
      </c>
      <c r="C1150" s="174"/>
      <c r="D1150" s="175"/>
      <c r="E1150" s="173">
        <f t="shared" si="17"/>
        <v>0</v>
      </c>
      <c r="F1150" s="162"/>
      <c r="G1150" s="162"/>
      <c r="H1150" s="162"/>
      <c r="I1150" s="162"/>
      <c r="J1150" s="162"/>
      <c r="K1150" s="162"/>
      <c r="L1150" s="162"/>
      <c r="M1150" s="162"/>
      <c r="N1150" s="162"/>
      <c r="O1150" s="162"/>
    </row>
    <row r="1151" spans="1:15" ht="15.75" customHeight="1">
      <c r="A1151" s="169">
        <v>2220107</v>
      </c>
      <c r="B1151" s="170" t="s">
        <v>1086</v>
      </c>
      <c r="C1151" s="174"/>
      <c r="D1151" s="175"/>
      <c r="E1151" s="173">
        <f t="shared" si="17"/>
        <v>0</v>
      </c>
      <c r="F1151" s="162"/>
      <c r="G1151" s="162"/>
      <c r="H1151" s="162"/>
      <c r="I1151" s="162"/>
      <c r="J1151" s="162"/>
      <c r="K1151" s="162"/>
      <c r="L1151" s="162"/>
      <c r="M1151" s="162"/>
      <c r="N1151" s="162"/>
      <c r="O1151" s="162"/>
    </row>
    <row r="1152" spans="1:15" ht="15.75" customHeight="1">
      <c r="A1152" s="169">
        <v>2220112</v>
      </c>
      <c r="B1152" s="170" t="s">
        <v>1087</v>
      </c>
      <c r="C1152" s="174"/>
      <c r="D1152" s="175"/>
      <c r="E1152" s="173">
        <f t="shared" si="17"/>
        <v>0</v>
      </c>
      <c r="F1152" s="162"/>
      <c r="G1152" s="162"/>
      <c r="H1152" s="162"/>
      <c r="I1152" s="162"/>
      <c r="J1152" s="162"/>
      <c r="K1152" s="162"/>
      <c r="L1152" s="162"/>
      <c r="M1152" s="162"/>
      <c r="N1152" s="162"/>
      <c r="O1152" s="162"/>
    </row>
    <row r="1153" spans="1:15" ht="15.75" customHeight="1">
      <c r="A1153" s="169">
        <v>2220113</v>
      </c>
      <c r="B1153" s="170" t="s">
        <v>1088</v>
      </c>
      <c r="C1153" s="174"/>
      <c r="D1153" s="175"/>
      <c r="E1153" s="173">
        <f t="shared" si="17"/>
        <v>0</v>
      </c>
      <c r="F1153" s="162"/>
      <c r="G1153" s="162"/>
      <c r="H1153" s="162"/>
      <c r="I1153" s="162"/>
      <c r="J1153" s="162"/>
      <c r="K1153" s="162"/>
      <c r="L1153" s="162"/>
      <c r="M1153" s="162"/>
      <c r="N1153" s="162"/>
      <c r="O1153" s="162"/>
    </row>
    <row r="1154" spans="1:15" ht="15.75" customHeight="1">
      <c r="A1154" s="169">
        <v>2220114</v>
      </c>
      <c r="B1154" s="170" t="s">
        <v>1089</v>
      </c>
      <c r="C1154" s="174"/>
      <c r="D1154" s="175"/>
      <c r="E1154" s="173">
        <f t="shared" si="17"/>
        <v>0</v>
      </c>
      <c r="F1154" s="162"/>
      <c r="G1154" s="162"/>
      <c r="H1154" s="162"/>
      <c r="I1154" s="162"/>
      <c r="J1154" s="162"/>
      <c r="K1154" s="162"/>
      <c r="L1154" s="162"/>
      <c r="M1154" s="162"/>
      <c r="N1154" s="162"/>
      <c r="O1154" s="162"/>
    </row>
    <row r="1155" spans="1:15" ht="15.75" customHeight="1">
      <c r="A1155" s="169">
        <v>2220115</v>
      </c>
      <c r="B1155" s="170" t="s">
        <v>1090</v>
      </c>
      <c r="C1155" s="174"/>
      <c r="D1155" s="175"/>
      <c r="E1155" s="173">
        <f t="shared" si="17"/>
        <v>0</v>
      </c>
      <c r="F1155" s="162"/>
      <c r="G1155" s="162"/>
      <c r="H1155" s="162"/>
      <c r="I1155" s="162"/>
      <c r="J1155" s="162"/>
      <c r="K1155" s="162"/>
      <c r="L1155" s="162"/>
      <c r="M1155" s="162"/>
      <c r="N1155" s="162"/>
      <c r="O1155" s="162"/>
    </row>
    <row r="1156" spans="1:15" ht="15.75" customHeight="1">
      <c r="A1156" s="169">
        <v>2220118</v>
      </c>
      <c r="B1156" s="170" t="s">
        <v>1091</v>
      </c>
      <c r="C1156" s="174"/>
      <c r="D1156" s="175"/>
      <c r="E1156" s="173">
        <f t="shared" si="17"/>
        <v>0</v>
      </c>
      <c r="F1156" s="162"/>
      <c r="G1156" s="162"/>
      <c r="H1156" s="162"/>
      <c r="I1156" s="162"/>
      <c r="J1156" s="162"/>
      <c r="K1156" s="162"/>
      <c r="L1156" s="162"/>
      <c r="M1156" s="162"/>
      <c r="N1156" s="162"/>
      <c r="O1156" s="162"/>
    </row>
    <row r="1157" spans="1:15" ht="15.75" customHeight="1">
      <c r="A1157" s="169">
        <v>2220119</v>
      </c>
      <c r="B1157" s="170" t="s">
        <v>1092</v>
      </c>
      <c r="C1157" s="174"/>
      <c r="D1157" s="175"/>
      <c r="E1157" s="173">
        <f aca="true" t="shared" si="18" ref="E1157:E1220">_xlfn.IFERROR(D1157/C1157,0)</f>
        <v>0</v>
      </c>
      <c r="F1157" s="162"/>
      <c r="G1157" s="162"/>
      <c r="H1157" s="162"/>
      <c r="I1157" s="162"/>
      <c r="J1157" s="162"/>
      <c r="K1157" s="162"/>
      <c r="L1157" s="162"/>
      <c r="M1157" s="162"/>
      <c r="N1157" s="162"/>
      <c r="O1157" s="162"/>
    </row>
    <row r="1158" spans="1:15" ht="15.75" customHeight="1">
      <c r="A1158" s="169">
        <v>2220120</v>
      </c>
      <c r="B1158" s="170" t="s">
        <v>1093</v>
      </c>
      <c r="C1158" s="174"/>
      <c r="D1158" s="175"/>
      <c r="E1158" s="173">
        <f t="shared" si="18"/>
        <v>0</v>
      </c>
      <c r="F1158" s="162"/>
      <c r="G1158" s="162"/>
      <c r="H1158" s="162"/>
      <c r="I1158" s="162"/>
      <c r="J1158" s="162"/>
      <c r="K1158" s="162"/>
      <c r="L1158" s="162"/>
      <c r="M1158" s="162"/>
      <c r="N1158" s="162"/>
      <c r="O1158" s="162"/>
    </row>
    <row r="1159" spans="1:15" ht="15.75" customHeight="1">
      <c r="A1159" s="169">
        <v>2220121</v>
      </c>
      <c r="B1159" s="170" t="s">
        <v>1094</v>
      </c>
      <c r="C1159" s="174"/>
      <c r="D1159" s="175"/>
      <c r="E1159" s="173">
        <f t="shared" si="18"/>
        <v>0</v>
      </c>
      <c r="F1159" s="162"/>
      <c r="G1159" s="162"/>
      <c r="H1159" s="162"/>
      <c r="I1159" s="162"/>
      <c r="J1159" s="162"/>
      <c r="K1159" s="162"/>
      <c r="L1159" s="162"/>
      <c r="M1159" s="162"/>
      <c r="N1159" s="162"/>
      <c r="O1159" s="162"/>
    </row>
    <row r="1160" spans="1:15" ht="15.75" customHeight="1">
      <c r="A1160" s="169">
        <v>2220150</v>
      </c>
      <c r="B1160" s="170" t="s">
        <v>221</v>
      </c>
      <c r="C1160" s="174"/>
      <c r="D1160" s="175"/>
      <c r="E1160" s="173">
        <f t="shared" si="18"/>
        <v>0</v>
      </c>
      <c r="F1160" s="162"/>
      <c r="G1160" s="162"/>
      <c r="H1160" s="162"/>
      <c r="I1160" s="162"/>
      <c r="J1160" s="162"/>
      <c r="K1160" s="162"/>
      <c r="L1160" s="162"/>
      <c r="M1160" s="162"/>
      <c r="N1160" s="162"/>
      <c r="O1160" s="162"/>
    </row>
    <row r="1161" spans="1:15" ht="15.75" customHeight="1">
      <c r="A1161" s="169">
        <v>2220199</v>
      </c>
      <c r="B1161" s="170" t="s">
        <v>1095</v>
      </c>
      <c r="C1161" s="174"/>
      <c r="D1161" s="175"/>
      <c r="E1161" s="173">
        <f t="shared" si="18"/>
        <v>0</v>
      </c>
      <c r="F1161" s="162"/>
      <c r="G1161" s="162"/>
      <c r="H1161" s="162"/>
      <c r="I1161" s="162"/>
      <c r="J1161" s="162"/>
      <c r="K1161" s="162"/>
      <c r="L1161" s="162"/>
      <c r="M1161" s="162"/>
      <c r="N1161" s="162"/>
      <c r="O1161" s="162"/>
    </row>
    <row r="1162" spans="1:15" ht="15.75" customHeight="1">
      <c r="A1162" s="169">
        <v>22203</v>
      </c>
      <c r="B1162" s="170" t="s">
        <v>1096</v>
      </c>
      <c r="C1162" s="171">
        <f>SUM(C1163,C1164,C1165,C1166,C1167)</f>
        <v>0</v>
      </c>
      <c r="D1162" s="171">
        <f>SUM(D1163,D1164,D1165,D1166,D1167)</f>
        <v>0</v>
      </c>
      <c r="E1162" s="173">
        <f t="shared" si="18"/>
        <v>0</v>
      </c>
      <c r="F1162" s="162"/>
      <c r="G1162" s="162"/>
      <c r="H1162" s="162"/>
      <c r="I1162" s="162"/>
      <c r="J1162" s="162"/>
      <c r="K1162" s="162"/>
      <c r="L1162" s="162"/>
      <c r="M1162" s="162"/>
      <c r="N1162" s="162"/>
      <c r="O1162" s="162"/>
    </row>
    <row r="1163" spans="1:15" ht="15.75" customHeight="1">
      <c r="A1163" s="169">
        <v>2220301</v>
      </c>
      <c r="B1163" s="170" t="s">
        <v>1097</v>
      </c>
      <c r="C1163" s="174"/>
      <c r="D1163" s="174"/>
      <c r="E1163" s="173">
        <f t="shared" si="18"/>
        <v>0</v>
      </c>
      <c r="F1163" s="162"/>
      <c r="G1163" s="162"/>
      <c r="H1163" s="162"/>
      <c r="I1163" s="162"/>
      <c r="J1163" s="162"/>
      <c r="K1163" s="162"/>
      <c r="L1163" s="162"/>
      <c r="M1163" s="162"/>
      <c r="N1163" s="162"/>
      <c r="O1163" s="162"/>
    </row>
    <row r="1164" spans="1:15" ht="15.75" customHeight="1">
      <c r="A1164" s="169">
        <v>2220303</v>
      </c>
      <c r="B1164" s="170" t="s">
        <v>1098</v>
      </c>
      <c r="C1164" s="174"/>
      <c r="D1164" s="175"/>
      <c r="E1164" s="173">
        <f t="shared" si="18"/>
        <v>0</v>
      </c>
      <c r="F1164" s="162"/>
      <c r="G1164" s="162"/>
      <c r="H1164" s="162"/>
      <c r="I1164" s="162"/>
      <c r="J1164" s="162"/>
      <c r="K1164" s="162"/>
      <c r="L1164" s="162"/>
      <c r="M1164" s="162"/>
      <c r="N1164" s="162"/>
      <c r="O1164" s="162"/>
    </row>
    <row r="1165" spans="1:15" ht="15.75" customHeight="1">
      <c r="A1165" s="169">
        <v>2220304</v>
      </c>
      <c r="B1165" s="170" t="s">
        <v>1099</v>
      </c>
      <c r="C1165" s="174"/>
      <c r="D1165" s="175"/>
      <c r="E1165" s="173">
        <f t="shared" si="18"/>
        <v>0</v>
      </c>
      <c r="F1165" s="162"/>
      <c r="G1165" s="162"/>
      <c r="H1165" s="162"/>
      <c r="I1165" s="162"/>
      <c r="J1165" s="162"/>
      <c r="K1165" s="162"/>
      <c r="L1165" s="162"/>
      <c r="M1165" s="162"/>
      <c r="N1165" s="162"/>
      <c r="O1165" s="162"/>
    </row>
    <row r="1166" spans="1:15" ht="15.75" customHeight="1">
      <c r="A1166" s="169">
        <v>2220305</v>
      </c>
      <c r="B1166" s="170" t="s">
        <v>1100</v>
      </c>
      <c r="C1166" s="174"/>
      <c r="D1166" s="175"/>
      <c r="E1166" s="173">
        <f t="shared" si="18"/>
        <v>0</v>
      </c>
      <c r="F1166" s="162"/>
      <c r="G1166" s="162"/>
      <c r="H1166" s="162"/>
      <c r="I1166" s="162"/>
      <c r="J1166" s="162"/>
      <c r="K1166" s="162"/>
      <c r="L1166" s="162"/>
      <c r="M1166" s="162"/>
      <c r="N1166" s="162"/>
      <c r="O1166" s="162"/>
    </row>
    <row r="1167" spans="1:15" ht="15.75" customHeight="1">
      <c r="A1167" s="169">
        <v>2220399</v>
      </c>
      <c r="B1167" s="170" t="s">
        <v>1101</v>
      </c>
      <c r="C1167" s="174"/>
      <c r="D1167" s="175"/>
      <c r="E1167" s="173">
        <f t="shared" si="18"/>
        <v>0</v>
      </c>
      <c r="F1167" s="162"/>
      <c r="G1167" s="162"/>
      <c r="H1167" s="162"/>
      <c r="I1167" s="162"/>
      <c r="J1167" s="162"/>
      <c r="K1167" s="162"/>
      <c r="L1167" s="162"/>
      <c r="M1167" s="162"/>
      <c r="N1167" s="162"/>
      <c r="O1167" s="162"/>
    </row>
    <row r="1168" spans="1:15" ht="15.75" customHeight="1">
      <c r="A1168" s="169">
        <v>22204</v>
      </c>
      <c r="B1168" s="170" t="s">
        <v>1102</v>
      </c>
      <c r="C1168" s="171">
        <f>SUM(C1169,C1170,C1171,C1172,C1173)</f>
        <v>0</v>
      </c>
      <c r="D1168" s="171">
        <f>SUM(D1169,D1170,D1171,D1172,D1173)</f>
        <v>0</v>
      </c>
      <c r="E1168" s="173">
        <f t="shared" si="18"/>
        <v>0</v>
      </c>
      <c r="F1168" s="162"/>
      <c r="G1168" s="162"/>
      <c r="H1168" s="162"/>
      <c r="I1168" s="162"/>
      <c r="J1168" s="162"/>
      <c r="K1168" s="162"/>
      <c r="L1168" s="162"/>
      <c r="M1168" s="162"/>
      <c r="N1168" s="162"/>
      <c r="O1168" s="162"/>
    </row>
    <row r="1169" spans="1:15" ht="15.75" customHeight="1">
      <c r="A1169" s="169">
        <v>2220401</v>
      </c>
      <c r="B1169" s="170" t="s">
        <v>1103</v>
      </c>
      <c r="C1169" s="174"/>
      <c r="D1169" s="174"/>
      <c r="E1169" s="173">
        <f t="shared" si="18"/>
        <v>0</v>
      </c>
      <c r="F1169" s="162"/>
      <c r="G1169" s="162"/>
      <c r="H1169" s="162"/>
      <c r="I1169" s="162"/>
      <c r="J1169" s="162"/>
      <c r="K1169" s="162"/>
      <c r="L1169" s="162"/>
      <c r="M1169" s="162"/>
      <c r="N1169" s="162"/>
      <c r="O1169" s="162"/>
    </row>
    <row r="1170" spans="1:15" ht="15.75" customHeight="1">
      <c r="A1170" s="169">
        <v>2220402</v>
      </c>
      <c r="B1170" s="170" t="s">
        <v>1104</v>
      </c>
      <c r="C1170" s="174"/>
      <c r="D1170" s="175"/>
      <c r="E1170" s="173">
        <f t="shared" si="18"/>
        <v>0</v>
      </c>
      <c r="F1170" s="162"/>
      <c r="G1170" s="162"/>
      <c r="H1170" s="162"/>
      <c r="I1170" s="162"/>
      <c r="J1170" s="162"/>
      <c r="K1170" s="162"/>
      <c r="L1170" s="162"/>
      <c r="M1170" s="162"/>
      <c r="N1170" s="162"/>
      <c r="O1170" s="162"/>
    </row>
    <row r="1171" spans="1:15" ht="15.75" customHeight="1">
      <c r="A1171" s="169">
        <v>2220403</v>
      </c>
      <c r="B1171" s="170" t="s">
        <v>1105</v>
      </c>
      <c r="C1171" s="174"/>
      <c r="D1171" s="175"/>
      <c r="E1171" s="173">
        <f t="shared" si="18"/>
        <v>0</v>
      </c>
      <c r="F1171" s="162"/>
      <c r="G1171" s="162"/>
      <c r="H1171" s="162"/>
      <c r="I1171" s="162"/>
      <c r="J1171" s="162"/>
      <c r="K1171" s="162"/>
      <c r="L1171" s="162"/>
      <c r="M1171" s="162"/>
      <c r="N1171" s="162"/>
      <c r="O1171" s="162"/>
    </row>
    <row r="1172" spans="1:15" ht="15.75" customHeight="1">
      <c r="A1172" s="169">
        <v>2220404</v>
      </c>
      <c r="B1172" s="170" t="s">
        <v>1106</v>
      </c>
      <c r="C1172" s="174"/>
      <c r="D1172" s="175"/>
      <c r="E1172" s="173">
        <f t="shared" si="18"/>
        <v>0</v>
      </c>
      <c r="F1172" s="162"/>
      <c r="G1172" s="162"/>
      <c r="H1172" s="162"/>
      <c r="I1172" s="162"/>
      <c r="J1172" s="162"/>
      <c r="K1172" s="162"/>
      <c r="L1172" s="162"/>
      <c r="M1172" s="162"/>
      <c r="N1172" s="162"/>
      <c r="O1172" s="162"/>
    </row>
    <row r="1173" spans="1:15" ht="15.75" customHeight="1">
      <c r="A1173" s="169">
        <v>2220499</v>
      </c>
      <c r="B1173" s="170" t="s">
        <v>1107</v>
      </c>
      <c r="C1173" s="174"/>
      <c r="D1173" s="175"/>
      <c r="E1173" s="173">
        <f t="shared" si="18"/>
        <v>0</v>
      </c>
      <c r="F1173" s="162"/>
      <c r="G1173" s="162"/>
      <c r="H1173" s="162"/>
      <c r="I1173" s="162"/>
      <c r="J1173" s="162"/>
      <c r="K1173" s="162"/>
      <c r="L1173" s="162"/>
      <c r="M1173" s="162"/>
      <c r="N1173" s="162"/>
      <c r="O1173" s="162"/>
    </row>
    <row r="1174" spans="1:15" ht="15.75" customHeight="1">
      <c r="A1174" s="169">
        <v>22205</v>
      </c>
      <c r="B1174" s="170" t="s">
        <v>1108</v>
      </c>
      <c r="C1174" s="171">
        <f>SUM(C1175,C1176,C1177,C1178,C1179,C1180,C1181,C1182,C1183,C1184,C1185,C1186)</f>
        <v>0</v>
      </c>
      <c r="D1174" s="171">
        <f>SUM(D1175,D1176,D1177,D1178,D1179,D1180,D1181,D1182,D1183,D1184,D1185,D1186)</f>
        <v>0</v>
      </c>
      <c r="E1174" s="173">
        <f t="shared" si="18"/>
        <v>0</v>
      </c>
      <c r="F1174" s="162"/>
      <c r="G1174" s="162"/>
      <c r="H1174" s="162"/>
      <c r="I1174" s="162"/>
      <c r="J1174" s="162"/>
      <c r="K1174" s="162"/>
      <c r="L1174" s="162"/>
      <c r="M1174" s="162"/>
      <c r="N1174" s="162"/>
      <c r="O1174" s="162"/>
    </row>
    <row r="1175" spans="1:15" ht="15.75" customHeight="1">
      <c r="A1175" s="169">
        <v>2220501</v>
      </c>
      <c r="B1175" s="170" t="s">
        <v>1109</v>
      </c>
      <c r="C1175" s="174"/>
      <c r="D1175" s="174"/>
      <c r="E1175" s="173">
        <f t="shared" si="18"/>
        <v>0</v>
      </c>
      <c r="F1175" s="162"/>
      <c r="G1175" s="162"/>
      <c r="H1175" s="162"/>
      <c r="I1175" s="162"/>
      <c r="J1175" s="162"/>
      <c r="K1175" s="162"/>
      <c r="L1175" s="162"/>
      <c r="M1175" s="162"/>
      <c r="N1175" s="162"/>
      <c r="O1175" s="162"/>
    </row>
    <row r="1176" spans="1:15" ht="15.75" customHeight="1">
      <c r="A1176" s="169">
        <v>2220502</v>
      </c>
      <c r="B1176" s="170" t="s">
        <v>1110</v>
      </c>
      <c r="C1176" s="174"/>
      <c r="D1176" s="175"/>
      <c r="E1176" s="173">
        <f t="shared" si="18"/>
        <v>0</v>
      </c>
      <c r="F1176" s="162"/>
      <c r="G1176" s="162"/>
      <c r="H1176" s="162"/>
      <c r="I1176" s="162"/>
      <c r="J1176" s="162"/>
      <c r="K1176" s="162"/>
      <c r="L1176" s="162"/>
      <c r="M1176" s="162"/>
      <c r="N1176" s="162"/>
      <c r="O1176" s="162"/>
    </row>
    <row r="1177" spans="1:15" ht="15.75" customHeight="1">
      <c r="A1177" s="169">
        <v>2220503</v>
      </c>
      <c r="B1177" s="170" t="s">
        <v>1111</v>
      </c>
      <c r="C1177" s="174"/>
      <c r="D1177" s="175"/>
      <c r="E1177" s="173">
        <f t="shared" si="18"/>
        <v>0</v>
      </c>
      <c r="F1177" s="162"/>
      <c r="G1177" s="162"/>
      <c r="H1177" s="162"/>
      <c r="I1177" s="162"/>
      <c r="J1177" s="162"/>
      <c r="K1177" s="162"/>
      <c r="L1177" s="162"/>
      <c r="M1177" s="162"/>
      <c r="N1177" s="162"/>
      <c r="O1177" s="162"/>
    </row>
    <row r="1178" spans="1:15" ht="15.75" customHeight="1">
      <c r="A1178" s="169">
        <v>2220504</v>
      </c>
      <c r="B1178" s="170" t="s">
        <v>1112</v>
      </c>
      <c r="C1178" s="174"/>
      <c r="D1178" s="175"/>
      <c r="E1178" s="173">
        <f t="shared" si="18"/>
        <v>0</v>
      </c>
      <c r="F1178" s="162"/>
      <c r="G1178" s="162"/>
      <c r="H1178" s="162"/>
      <c r="I1178" s="162"/>
      <c r="J1178" s="162"/>
      <c r="K1178" s="162"/>
      <c r="L1178" s="162"/>
      <c r="M1178" s="162"/>
      <c r="N1178" s="162"/>
      <c r="O1178" s="162"/>
    </row>
    <row r="1179" spans="1:15" ht="15.75" customHeight="1">
      <c r="A1179" s="169">
        <v>2220505</v>
      </c>
      <c r="B1179" s="170" t="s">
        <v>1113</v>
      </c>
      <c r="C1179" s="174"/>
      <c r="D1179" s="175"/>
      <c r="E1179" s="173">
        <f t="shared" si="18"/>
        <v>0</v>
      </c>
      <c r="F1179" s="162"/>
      <c r="G1179" s="162"/>
      <c r="H1179" s="162"/>
      <c r="I1179" s="162"/>
      <c r="J1179" s="162"/>
      <c r="K1179" s="162"/>
      <c r="L1179" s="162"/>
      <c r="M1179" s="162"/>
      <c r="N1179" s="162"/>
      <c r="O1179" s="162"/>
    </row>
    <row r="1180" spans="1:15" ht="15.75" customHeight="1">
      <c r="A1180" s="169">
        <v>2220506</v>
      </c>
      <c r="B1180" s="170" t="s">
        <v>1114</v>
      </c>
      <c r="C1180" s="174"/>
      <c r="D1180" s="175"/>
      <c r="E1180" s="173">
        <f t="shared" si="18"/>
        <v>0</v>
      </c>
      <c r="F1180" s="162"/>
      <c r="G1180" s="162"/>
      <c r="H1180" s="162"/>
      <c r="I1180" s="162"/>
      <c r="J1180" s="162"/>
      <c r="K1180" s="162"/>
      <c r="L1180" s="162"/>
      <c r="M1180" s="162"/>
      <c r="N1180" s="162"/>
      <c r="O1180" s="162"/>
    </row>
    <row r="1181" spans="1:15" ht="15.75" customHeight="1">
      <c r="A1181" s="169">
        <v>2220507</v>
      </c>
      <c r="B1181" s="170" t="s">
        <v>1115</v>
      </c>
      <c r="C1181" s="174"/>
      <c r="D1181" s="175"/>
      <c r="E1181" s="173">
        <f t="shared" si="18"/>
        <v>0</v>
      </c>
      <c r="F1181" s="162"/>
      <c r="G1181" s="162"/>
      <c r="H1181" s="162"/>
      <c r="I1181" s="162"/>
      <c r="J1181" s="162"/>
      <c r="K1181" s="162"/>
      <c r="L1181" s="162"/>
      <c r="M1181" s="162"/>
      <c r="N1181" s="162"/>
      <c r="O1181" s="162"/>
    </row>
    <row r="1182" spans="1:15" ht="15.75" customHeight="1">
      <c r="A1182" s="169">
        <v>2220508</v>
      </c>
      <c r="B1182" s="170" t="s">
        <v>1116</v>
      </c>
      <c r="C1182" s="174"/>
      <c r="D1182" s="175"/>
      <c r="E1182" s="173">
        <f t="shared" si="18"/>
        <v>0</v>
      </c>
      <c r="F1182" s="162"/>
      <c r="G1182" s="162"/>
      <c r="H1182" s="162"/>
      <c r="I1182" s="162"/>
      <c r="J1182" s="162"/>
      <c r="K1182" s="162"/>
      <c r="L1182" s="162"/>
      <c r="M1182" s="162"/>
      <c r="N1182" s="162"/>
      <c r="O1182" s="162"/>
    </row>
    <row r="1183" spans="1:15" ht="15.75" customHeight="1">
      <c r="A1183" s="169">
        <v>2220509</v>
      </c>
      <c r="B1183" s="170" t="s">
        <v>1117</v>
      </c>
      <c r="C1183" s="174"/>
      <c r="D1183" s="175"/>
      <c r="E1183" s="173">
        <f t="shared" si="18"/>
        <v>0</v>
      </c>
      <c r="F1183" s="162"/>
      <c r="G1183" s="162"/>
      <c r="H1183" s="162"/>
      <c r="I1183" s="162"/>
      <c r="J1183" s="162"/>
      <c r="K1183" s="162"/>
      <c r="L1183" s="162"/>
      <c r="M1183" s="162"/>
      <c r="N1183" s="162"/>
      <c r="O1183" s="162"/>
    </row>
    <row r="1184" spans="1:15" ht="15.75" customHeight="1">
      <c r="A1184" s="169">
        <v>2220510</v>
      </c>
      <c r="B1184" s="170" t="s">
        <v>1118</v>
      </c>
      <c r="C1184" s="174"/>
      <c r="D1184" s="175"/>
      <c r="E1184" s="173">
        <f t="shared" si="18"/>
        <v>0</v>
      </c>
      <c r="F1184" s="162"/>
      <c r="G1184" s="162"/>
      <c r="H1184" s="162"/>
      <c r="I1184" s="162"/>
      <c r="J1184" s="162"/>
      <c r="K1184" s="162"/>
      <c r="L1184" s="162"/>
      <c r="M1184" s="162"/>
      <c r="N1184" s="162"/>
      <c r="O1184" s="162"/>
    </row>
    <row r="1185" spans="1:15" ht="15.75" customHeight="1">
      <c r="A1185" s="169">
        <v>2220511</v>
      </c>
      <c r="B1185" s="170" t="s">
        <v>1119</v>
      </c>
      <c r="C1185" s="174"/>
      <c r="D1185" s="175"/>
      <c r="E1185" s="173">
        <f t="shared" si="18"/>
        <v>0</v>
      </c>
      <c r="F1185" s="162"/>
      <c r="G1185" s="162"/>
      <c r="H1185" s="162"/>
      <c r="I1185" s="162"/>
      <c r="J1185" s="162"/>
      <c r="K1185" s="162"/>
      <c r="L1185" s="162"/>
      <c r="M1185" s="162"/>
      <c r="N1185" s="162"/>
      <c r="O1185" s="162"/>
    </row>
    <row r="1186" spans="1:15" ht="15.75" customHeight="1">
      <c r="A1186" s="169">
        <v>2220599</v>
      </c>
      <c r="B1186" s="170" t="s">
        <v>1120</v>
      </c>
      <c r="C1186" s="174"/>
      <c r="D1186" s="175"/>
      <c r="E1186" s="173">
        <f t="shared" si="18"/>
        <v>0</v>
      </c>
      <c r="F1186" s="162"/>
      <c r="G1186" s="162"/>
      <c r="H1186" s="162"/>
      <c r="I1186" s="162"/>
      <c r="J1186" s="162"/>
      <c r="K1186" s="162"/>
      <c r="L1186" s="162"/>
      <c r="M1186" s="162"/>
      <c r="N1186" s="162"/>
      <c r="O1186" s="162"/>
    </row>
    <row r="1187" spans="1:15" ht="15.75" customHeight="1">
      <c r="A1187" s="169">
        <v>224</v>
      </c>
      <c r="B1187" s="170" t="s">
        <v>79</v>
      </c>
      <c r="C1187" s="171">
        <f>SUM(C1188,C1199,C1205,C1213,C1226,C1230,C1234)</f>
        <v>500</v>
      </c>
      <c r="D1187" s="171">
        <f>SUM(D1188,D1199,D1205,D1213,D1226,D1230,D1234)</f>
        <v>1304</v>
      </c>
      <c r="E1187" s="173">
        <f t="shared" si="18"/>
        <v>2.608</v>
      </c>
      <c r="F1187" s="162"/>
      <c r="G1187" s="162"/>
      <c r="H1187" s="162"/>
      <c r="I1187" s="162"/>
      <c r="J1187" s="162"/>
      <c r="K1187" s="162"/>
      <c r="L1187" s="162"/>
      <c r="M1187" s="162"/>
      <c r="N1187" s="162"/>
      <c r="O1187" s="162"/>
    </row>
    <row r="1188" spans="1:15" ht="15.75" customHeight="1">
      <c r="A1188" s="169">
        <v>22401</v>
      </c>
      <c r="B1188" s="170" t="s">
        <v>1121</v>
      </c>
      <c r="C1188" s="171">
        <f>SUM(C1189,C1190,C1191,C1192,C1193,C1194,C1195,C1196,C1197,C1198)</f>
        <v>491</v>
      </c>
      <c r="D1188" s="171">
        <f>SUM(D1189,D1190,D1191,D1192,D1193,D1194,D1195,D1196,D1197,D1198)</f>
        <v>748</v>
      </c>
      <c r="E1188" s="173">
        <f t="shared" si="18"/>
        <v>1.5234215885947047</v>
      </c>
      <c r="F1188" s="162"/>
      <c r="G1188" s="162"/>
      <c r="H1188" s="162"/>
      <c r="I1188" s="162"/>
      <c r="J1188" s="162"/>
      <c r="K1188" s="162"/>
      <c r="L1188" s="162"/>
      <c r="M1188" s="162"/>
      <c r="N1188" s="162"/>
      <c r="O1188" s="162"/>
    </row>
    <row r="1189" spans="1:15" ht="15.75" customHeight="1">
      <c r="A1189" s="169">
        <v>2240101</v>
      </c>
      <c r="B1189" s="170" t="s">
        <v>212</v>
      </c>
      <c r="C1189" s="174">
        <v>131</v>
      </c>
      <c r="D1189" s="174">
        <v>124</v>
      </c>
      <c r="E1189" s="173">
        <f t="shared" si="18"/>
        <v>0.9465648854961832</v>
      </c>
      <c r="F1189" s="162"/>
      <c r="G1189" s="162"/>
      <c r="H1189" s="162"/>
      <c r="I1189" s="162"/>
      <c r="J1189" s="162"/>
      <c r="K1189" s="162"/>
      <c r="L1189" s="162"/>
      <c r="M1189" s="162"/>
      <c r="N1189" s="162"/>
      <c r="O1189" s="162"/>
    </row>
    <row r="1190" spans="1:15" ht="15.75" customHeight="1">
      <c r="A1190" s="169">
        <v>2240102</v>
      </c>
      <c r="B1190" s="170" t="s">
        <v>213</v>
      </c>
      <c r="C1190" s="174"/>
      <c r="D1190" s="175"/>
      <c r="E1190" s="173">
        <f t="shared" si="18"/>
        <v>0</v>
      </c>
      <c r="F1190" s="162"/>
      <c r="G1190" s="162"/>
      <c r="H1190" s="162"/>
      <c r="I1190" s="162"/>
      <c r="J1190" s="162"/>
      <c r="K1190" s="162"/>
      <c r="L1190" s="162"/>
      <c r="M1190" s="162"/>
      <c r="N1190" s="162"/>
      <c r="O1190" s="162"/>
    </row>
    <row r="1191" spans="1:15" ht="15.75" customHeight="1">
      <c r="A1191" s="169">
        <v>2240103</v>
      </c>
      <c r="B1191" s="170" t="s">
        <v>214</v>
      </c>
      <c r="C1191" s="174"/>
      <c r="D1191" s="175"/>
      <c r="E1191" s="173">
        <f t="shared" si="18"/>
        <v>0</v>
      </c>
      <c r="F1191" s="162"/>
      <c r="G1191" s="162"/>
      <c r="H1191" s="162"/>
      <c r="I1191" s="162"/>
      <c r="J1191" s="162"/>
      <c r="K1191" s="162"/>
      <c r="L1191" s="162"/>
      <c r="M1191" s="162"/>
      <c r="N1191" s="162"/>
      <c r="O1191" s="162"/>
    </row>
    <row r="1192" spans="1:15" ht="15.75" customHeight="1">
      <c r="A1192" s="169">
        <v>2240104</v>
      </c>
      <c r="B1192" s="170" t="s">
        <v>1122</v>
      </c>
      <c r="C1192" s="174"/>
      <c r="D1192" s="175"/>
      <c r="E1192" s="173">
        <f t="shared" si="18"/>
        <v>0</v>
      </c>
      <c r="F1192" s="162"/>
      <c r="G1192" s="162"/>
      <c r="H1192" s="162"/>
      <c r="I1192" s="162"/>
      <c r="J1192" s="162"/>
      <c r="K1192" s="162"/>
      <c r="L1192" s="162"/>
      <c r="M1192" s="162"/>
      <c r="N1192" s="162"/>
      <c r="O1192" s="162"/>
    </row>
    <row r="1193" spans="1:15" ht="15.75" customHeight="1">
      <c r="A1193" s="169">
        <v>2240105</v>
      </c>
      <c r="B1193" s="170" t="s">
        <v>1123</v>
      </c>
      <c r="C1193" s="174"/>
      <c r="D1193" s="175"/>
      <c r="E1193" s="173">
        <f t="shared" si="18"/>
        <v>0</v>
      </c>
      <c r="F1193" s="162"/>
      <c r="G1193" s="162"/>
      <c r="H1193" s="162"/>
      <c r="I1193" s="162"/>
      <c r="J1193" s="162"/>
      <c r="K1193" s="162"/>
      <c r="L1193" s="162"/>
      <c r="M1193" s="162"/>
      <c r="N1193" s="162"/>
      <c r="O1193" s="162"/>
    </row>
    <row r="1194" spans="1:15" ht="15.75" customHeight="1">
      <c r="A1194" s="169">
        <v>2240106</v>
      </c>
      <c r="B1194" s="170" t="s">
        <v>1124</v>
      </c>
      <c r="C1194" s="174"/>
      <c r="D1194" s="175">
        <v>100</v>
      </c>
      <c r="E1194" s="173">
        <f t="shared" si="18"/>
        <v>0</v>
      </c>
      <c r="F1194" s="162"/>
      <c r="G1194" s="162"/>
      <c r="H1194" s="162"/>
      <c r="I1194" s="162"/>
      <c r="J1194" s="162"/>
      <c r="K1194" s="162"/>
      <c r="L1194" s="162"/>
      <c r="M1194" s="162"/>
      <c r="N1194" s="162"/>
      <c r="O1194" s="162"/>
    </row>
    <row r="1195" spans="1:15" ht="15.75" customHeight="1">
      <c r="A1195" s="169">
        <v>2240108</v>
      </c>
      <c r="B1195" s="170" t="s">
        <v>1125</v>
      </c>
      <c r="C1195" s="174">
        <v>4</v>
      </c>
      <c r="D1195" s="175">
        <v>50</v>
      </c>
      <c r="E1195" s="173">
        <f t="shared" si="18"/>
        <v>12.5</v>
      </c>
      <c r="F1195" s="162"/>
      <c r="G1195" s="162"/>
      <c r="H1195" s="162"/>
      <c r="I1195" s="162"/>
      <c r="J1195" s="162"/>
      <c r="K1195" s="162"/>
      <c r="L1195" s="162"/>
      <c r="M1195" s="162"/>
      <c r="N1195" s="162"/>
      <c r="O1195" s="162"/>
    </row>
    <row r="1196" spans="1:15" ht="15.75" customHeight="1">
      <c r="A1196" s="169">
        <v>2240109</v>
      </c>
      <c r="B1196" s="170" t="s">
        <v>1126</v>
      </c>
      <c r="C1196" s="174"/>
      <c r="D1196" s="175">
        <v>190</v>
      </c>
      <c r="E1196" s="173">
        <f t="shared" si="18"/>
        <v>0</v>
      </c>
      <c r="F1196" s="162"/>
      <c r="G1196" s="162"/>
      <c r="H1196" s="162"/>
      <c r="I1196" s="162"/>
      <c r="J1196" s="162"/>
      <c r="K1196" s="162"/>
      <c r="L1196" s="162"/>
      <c r="M1196" s="162"/>
      <c r="N1196" s="162"/>
      <c r="O1196" s="162"/>
    </row>
    <row r="1197" spans="1:15" ht="15.75" customHeight="1">
      <c r="A1197" s="169">
        <v>2240150</v>
      </c>
      <c r="B1197" s="170" t="s">
        <v>221</v>
      </c>
      <c r="C1197" s="174">
        <v>247</v>
      </c>
      <c r="D1197" s="175">
        <v>248</v>
      </c>
      <c r="E1197" s="173">
        <f t="shared" si="18"/>
        <v>1.0040485829959513</v>
      </c>
      <c r="F1197" s="162"/>
      <c r="G1197" s="162"/>
      <c r="H1197" s="162"/>
      <c r="I1197" s="162"/>
      <c r="J1197" s="162"/>
      <c r="K1197" s="162"/>
      <c r="L1197" s="162"/>
      <c r="M1197" s="162"/>
      <c r="N1197" s="162"/>
      <c r="O1197" s="162"/>
    </row>
    <row r="1198" spans="1:15" ht="15.75" customHeight="1">
      <c r="A1198" s="169">
        <v>2240199</v>
      </c>
      <c r="B1198" s="170" t="s">
        <v>1127</v>
      </c>
      <c r="C1198" s="174">
        <v>109</v>
      </c>
      <c r="D1198" s="175">
        <v>36</v>
      </c>
      <c r="E1198" s="173">
        <f t="shared" si="18"/>
        <v>0.3302752293577982</v>
      </c>
      <c r="F1198" s="162"/>
      <c r="G1198" s="162"/>
      <c r="H1198" s="162"/>
      <c r="I1198" s="162"/>
      <c r="J1198" s="162"/>
      <c r="K1198" s="162"/>
      <c r="L1198" s="162"/>
      <c r="M1198" s="162"/>
      <c r="N1198" s="162"/>
      <c r="O1198" s="162"/>
    </row>
    <row r="1199" spans="1:15" ht="15.75" customHeight="1">
      <c r="A1199" s="169">
        <v>22402</v>
      </c>
      <c r="B1199" s="170" t="s">
        <v>1128</v>
      </c>
      <c r="C1199" s="171">
        <f>SUM(C1200,C1201,C1202,C1203,C1204)</f>
        <v>0</v>
      </c>
      <c r="D1199" s="171">
        <f>SUM(D1200,D1201,D1202,D1203,D1204)</f>
        <v>548</v>
      </c>
      <c r="E1199" s="173">
        <f t="shared" si="18"/>
        <v>0</v>
      </c>
      <c r="F1199" s="162"/>
      <c r="G1199" s="162"/>
      <c r="H1199" s="162"/>
      <c r="I1199" s="162"/>
      <c r="J1199" s="162"/>
      <c r="K1199" s="162"/>
      <c r="L1199" s="162"/>
      <c r="M1199" s="162"/>
      <c r="N1199" s="162"/>
      <c r="O1199" s="162"/>
    </row>
    <row r="1200" spans="1:15" ht="15.75" customHeight="1">
      <c r="A1200" s="169">
        <v>2240201</v>
      </c>
      <c r="B1200" s="170" t="s">
        <v>212</v>
      </c>
      <c r="C1200" s="174"/>
      <c r="D1200" s="174"/>
      <c r="E1200" s="173">
        <f t="shared" si="18"/>
        <v>0</v>
      </c>
      <c r="F1200" s="162"/>
      <c r="G1200" s="162"/>
      <c r="H1200" s="162"/>
      <c r="I1200" s="162"/>
      <c r="J1200" s="162"/>
      <c r="K1200" s="162"/>
      <c r="L1200" s="162"/>
      <c r="M1200" s="162"/>
      <c r="N1200" s="162"/>
      <c r="O1200" s="162"/>
    </row>
    <row r="1201" spans="1:15" ht="15.75" customHeight="1">
      <c r="A1201" s="169">
        <v>2240202</v>
      </c>
      <c r="B1201" s="170" t="s">
        <v>213</v>
      </c>
      <c r="C1201" s="174"/>
      <c r="D1201" s="175"/>
      <c r="E1201" s="173">
        <f t="shared" si="18"/>
        <v>0</v>
      </c>
      <c r="F1201" s="162"/>
      <c r="G1201" s="162"/>
      <c r="H1201" s="162"/>
      <c r="I1201" s="162"/>
      <c r="J1201" s="162"/>
      <c r="K1201" s="162"/>
      <c r="L1201" s="162"/>
      <c r="M1201" s="162"/>
      <c r="N1201" s="162"/>
      <c r="O1201" s="162"/>
    </row>
    <row r="1202" spans="1:15" ht="15.75" customHeight="1">
      <c r="A1202" s="169">
        <v>2240203</v>
      </c>
      <c r="B1202" s="170" t="s">
        <v>214</v>
      </c>
      <c r="C1202" s="174"/>
      <c r="D1202" s="175"/>
      <c r="E1202" s="173">
        <f t="shared" si="18"/>
        <v>0</v>
      </c>
      <c r="F1202" s="162"/>
      <c r="G1202" s="162"/>
      <c r="H1202" s="162"/>
      <c r="I1202" s="162"/>
      <c r="J1202" s="162"/>
      <c r="K1202" s="162"/>
      <c r="L1202" s="162"/>
      <c r="M1202" s="162"/>
      <c r="N1202" s="162"/>
      <c r="O1202" s="162"/>
    </row>
    <row r="1203" spans="1:15" ht="15.75" customHeight="1">
      <c r="A1203" s="169">
        <v>2240204</v>
      </c>
      <c r="B1203" s="170" t="s">
        <v>1129</v>
      </c>
      <c r="C1203" s="174"/>
      <c r="D1203" s="175">
        <v>548</v>
      </c>
      <c r="E1203" s="173">
        <f t="shared" si="18"/>
        <v>0</v>
      </c>
      <c r="F1203" s="162"/>
      <c r="G1203" s="162"/>
      <c r="H1203" s="162"/>
      <c r="I1203" s="162"/>
      <c r="J1203" s="162"/>
      <c r="K1203" s="162"/>
      <c r="L1203" s="162"/>
      <c r="M1203" s="162"/>
      <c r="N1203" s="162"/>
      <c r="O1203" s="162"/>
    </row>
    <row r="1204" spans="1:15" ht="15.75" customHeight="1">
      <c r="A1204" s="169">
        <v>2240299</v>
      </c>
      <c r="B1204" s="170" t="s">
        <v>1130</v>
      </c>
      <c r="C1204" s="174"/>
      <c r="D1204" s="175"/>
      <c r="E1204" s="173">
        <f t="shared" si="18"/>
        <v>0</v>
      </c>
      <c r="F1204" s="162"/>
      <c r="G1204" s="162"/>
      <c r="H1204" s="162"/>
      <c r="I1204" s="162"/>
      <c r="J1204" s="162"/>
      <c r="K1204" s="162"/>
      <c r="L1204" s="162"/>
      <c r="M1204" s="162"/>
      <c r="N1204" s="162"/>
      <c r="O1204" s="162"/>
    </row>
    <row r="1205" spans="1:15" ht="15.75" customHeight="1">
      <c r="A1205" s="169">
        <v>22404</v>
      </c>
      <c r="B1205" s="170" t="s">
        <v>1131</v>
      </c>
      <c r="C1205" s="171">
        <f>SUM(C1206,C1207,C1208,C1209,C1210,C1211,C1212)</f>
        <v>0</v>
      </c>
      <c r="D1205" s="171">
        <f>SUM(D1206,D1207,D1208,D1209,D1210,D1211,D1212)</f>
        <v>0</v>
      </c>
      <c r="E1205" s="173">
        <f t="shared" si="18"/>
        <v>0</v>
      </c>
      <c r="F1205" s="162"/>
      <c r="G1205" s="162"/>
      <c r="H1205" s="162"/>
      <c r="I1205" s="162"/>
      <c r="J1205" s="162"/>
      <c r="K1205" s="162"/>
      <c r="L1205" s="162"/>
      <c r="M1205" s="162"/>
      <c r="N1205" s="162"/>
      <c r="O1205" s="162"/>
    </row>
    <row r="1206" spans="1:15" ht="15.75" customHeight="1">
      <c r="A1206" s="169">
        <v>2240401</v>
      </c>
      <c r="B1206" s="170" t="s">
        <v>212</v>
      </c>
      <c r="C1206" s="174"/>
      <c r="D1206" s="174"/>
      <c r="E1206" s="173">
        <f t="shared" si="18"/>
        <v>0</v>
      </c>
      <c r="F1206" s="162"/>
      <c r="G1206" s="162"/>
      <c r="H1206" s="162"/>
      <c r="I1206" s="162"/>
      <c r="J1206" s="162"/>
      <c r="K1206" s="162"/>
      <c r="L1206" s="162"/>
      <c r="M1206" s="162"/>
      <c r="N1206" s="162"/>
      <c r="O1206" s="162"/>
    </row>
    <row r="1207" spans="1:15" ht="15.75" customHeight="1">
      <c r="A1207" s="169">
        <v>2240402</v>
      </c>
      <c r="B1207" s="170" t="s">
        <v>213</v>
      </c>
      <c r="C1207" s="174"/>
      <c r="D1207" s="175"/>
      <c r="E1207" s="173">
        <f t="shared" si="18"/>
        <v>0</v>
      </c>
      <c r="F1207" s="162"/>
      <c r="G1207" s="162"/>
      <c r="H1207" s="162"/>
      <c r="I1207" s="162"/>
      <c r="J1207" s="162"/>
      <c r="K1207" s="162"/>
      <c r="L1207" s="162"/>
      <c r="M1207" s="162"/>
      <c r="N1207" s="162"/>
      <c r="O1207" s="162"/>
    </row>
    <row r="1208" spans="1:15" ht="15.75" customHeight="1">
      <c r="A1208" s="169">
        <v>2240403</v>
      </c>
      <c r="B1208" s="170" t="s">
        <v>214</v>
      </c>
      <c r="C1208" s="174"/>
      <c r="D1208" s="175"/>
      <c r="E1208" s="173">
        <f t="shared" si="18"/>
        <v>0</v>
      </c>
      <c r="F1208" s="162"/>
      <c r="G1208" s="162"/>
      <c r="H1208" s="162"/>
      <c r="I1208" s="162"/>
      <c r="J1208" s="162"/>
      <c r="K1208" s="162"/>
      <c r="L1208" s="162"/>
      <c r="M1208" s="162"/>
      <c r="N1208" s="162"/>
      <c r="O1208" s="162"/>
    </row>
    <row r="1209" spans="1:15" ht="15.75" customHeight="1">
      <c r="A1209" s="169">
        <v>2240404</v>
      </c>
      <c r="B1209" s="170" t="s">
        <v>1132</v>
      </c>
      <c r="C1209" s="174"/>
      <c r="D1209" s="175"/>
      <c r="E1209" s="173">
        <f t="shared" si="18"/>
        <v>0</v>
      </c>
      <c r="F1209" s="162"/>
      <c r="G1209" s="162"/>
      <c r="H1209" s="162"/>
      <c r="I1209" s="162"/>
      <c r="J1209" s="162"/>
      <c r="K1209" s="162"/>
      <c r="L1209" s="162"/>
      <c r="M1209" s="162"/>
      <c r="N1209" s="162"/>
      <c r="O1209" s="162"/>
    </row>
    <row r="1210" spans="1:15" ht="15.75" customHeight="1">
      <c r="A1210" s="169">
        <v>2240405</v>
      </c>
      <c r="B1210" s="170" t="s">
        <v>1133</v>
      </c>
      <c r="C1210" s="174"/>
      <c r="D1210" s="175"/>
      <c r="E1210" s="173">
        <f t="shared" si="18"/>
        <v>0</v>
      </c>
      <c r="F1210" s="162"/>
      <c r="G1210" s="162"/>
      <c r="H1210" s="162"/>
      <c r="I1210" s="162"/>
      <c r="J1210" s="162"/>
      <c r="K1210" s="162"/>
      <c r="L1210" s="162"/>
      <c r="M1210" s="162"/>
      <c r="N1210" s="162"/>
      <c r="O1210" s="162"/>
    </row>
    <row r="1211" spans="1:15" ht="15.75" customHeight="1">
      <c r="A1211" s="169">
        <v>2240450</v>
      </c>
      <c r="B1211" s="170" t="s">
        <v>221</v>
      </c>
      <c r="C1211" s="174"/>
      <c r="D1211" s="175"/>
      <c r="E1211" s="173">
        <f t="shared" si="18"/>
        <v>0</v>
      </c>
      <c r="F1211" s="162"/>
      <c r="G1211" s="162"/>
      <c r="H1211" s="162"/>
      <c r="I1211" s="162"/>
      <c r="J1211" s="162"/>
      <c r="K1211" s="162"/>
      <c r="L1211" s="162"/>
      <c r="M1211" s="162"/>
      <c r="N1211" s="162"/>
      <c r="O1211" s="162"/>
    </row>
    <row r="1212" spans="1:15" ht="15.75" customHeight="1">
      <c r="A1212" s="169">
        <v>2240499</v>
      </c>
      <c r="B1212" s="170" t="s">
        <v>1134</v>
      </c>
      <c r="C1212" s="174"/>
      <c r="D1212" s="175"/>
      <c r="E1212" s="173">
        <f t="shared" si="18"/>
        <v>0</v>
      </c>
      <c r="F1212" s="162"/>
      <c r="G1212" s="162"/>
      <c r="H1212" s="162"/>
      <c r="I1212" s="162"/>
      <c r="J1212" s="162"/>
      <c r="K1212" s="162"/>
      <c r="L1212" s="162"/>
      <c r="M1212" s="162"/>
      <c r="N1212" s="162"/>
      <c r="O1212" s="162"/>
    </row>
    <row r="1213" spans="1:15" ht="15.75" customHeight="1">
      <c r="A1213" s="169">
        <v>22405</v>
      </c>
      <c r="B1213" s="170" t="s">
        <v>1135</v>
      </c>
      <c r="C1213" s="171">
        <f>SUM(C1214,C1215,C1216,C1217,C1218,C1219,C1220,C1221,C1222,C1223,C1224,C1225)</f>
        <v>0</v>
      </c>
      <c r="D1213" s="171">
        <f>SUM(D1214,D1215,D1216,D1217,D1218,D1219,D1220,D1221,D1222,D1223,D1224,D1225)</f>
        <v>8</v>
      </c>
      <c r="E1213" s="173">
        <f t="shared" si="18"/>
        <v>0</v>
      </c>
      <c r="F1213" s="162"/>
      <c r="G1213" s="162"/>
      <c r="H1213" s="162"/>
      <c r="I1213" s="162"/>
      <c r="J1213" s="162"/>
      <c r="K1213" s="162"/>
      <c r="L1213" s="162"/>
      <c r="M1213" s="162"/>
      <c r="N1213" s="162"/>
      <c r="O1213" s="162"/>
    </row>
    <row r="1214" spans="1:15" ht="15.75" customHeight="1">
      <c r="A1214" s="169">
        <v>2240501</v>
      </c>
      <c r="B1214" s="170" t="s">
        <v>212</v>
      </c>
      <c r="C1214" s="174"/>
      <c r="D1214" s="174"/>
      <c r="E1214" s="173">
        <f t="shared" si="18"/>
        <v>0</v>
      </c>
      <c r="F1214" s="162"/>
      <c r="G1214" s="162"/>
      <c r="H1214" s="162"/>
      <c r="I1214" s="162"/>
      <c r="J1214" s="162"/>
      <c r="K1214" s="162"/>
      <c r="L1214" s="162"/>
      <c r="M1214" s="162"/>
      <c r="N1214" s="162"/>
      <c r="O1214" s="162"/>
    </row>
    <row r="1215" spans="1:15" ht="15.75" customHeight="1">
      <c r="A1215" s="169">
        <v>2240502</v>
      </c>
      <c r="B1215" s="170" t="s">
        <v>213</v>
      </c>
      <c r="C1215" s="174"/>
      <c r="D1215" s="175"/>
      <c r="E1215" s="173">
        <f t="shared" si="18"/>
        <v>0</v>
      </c>
      <c r="F1215" s="162"/>
      <c r="G1215" s="162"/>
      <c r="H1215" s="162"/>
      <c r="I1215" s="162"/>
      <c r="J1215" s="162"/>
      <c r="K1215" s="162"/>
      <c r="L1215" s="162"/>
      <c r="M1215" s="162"/>
      <c r="N1215" s="162"/>
      <c r="O1215" s="162"/>
    </row>
    <row r="1216" spans="1:15" ht="15.75" customHeight="1">
      <c r="A1216" s="169">
        <v>2240503</v>
      </c>
      <c r="B1216" s="170" t="s">
        <v>214</v>
      </c>
      <c r="C1216" s="174"/>
      <c r="D1216" s="175"/>
      <c r="E1216" s="173">
        <f t="shared" si="18"/>
        <v>0</v>
      </c>
      <c r="F1216" s="162"/>
      <c r="G1216" s="162"/>
      <c r="H1216" s="162"/>
      <c r="I1216" s="162"/>
      <c r="J1216" s="162"/>
      <c r="K1216" s="162"/>
      <c r="L1216" s="162"/>
      <c r="M1216" s="162"/>
      <c r="N1216" s="162"/>
      <c r="O1216" s="162"/>
    </row>
    <row r="1217" spans="1:15" ht="15.75" customHeight="1">
      <c r="A1217" s="169">
        <v>2240504</v>
      </c>
      <c r="B1217" s="170" t="s">
        <v>1136</v>
      </c>
      <c r="C1217" s="174"/>
      <c r="D1217" s="175">
        <v>8</v>
      </c>
      <c r="E1217" s="173">
        <f t="shared" si="18"/>
        <v>0</v>
      </c>
      <c r="F1217" s="162"/>
      <c r="G1217" s="162"/>
      <c r="H1217" s="162"/>
      <c r="I1217" s="162"/>
      <c r="J1217" s="162"/>
      <c r="K1217" s="162"/>
      <c r="L1217" s="162"/>
      <c r="M1217" s="162"/>
      <c r="N1217" s="162"/>
      <c r="O1217" s="162"/>
    </row>
    <row r="1218" spans="1:15" ht="15.75" customHeight="1">
      <c r="A1218" s="169">
        <v>2240505</v>
      </c>
      <c r="B1218" s="170" t="s">
        <v>1137</v>
      </c>
      <c r="C1218" s="174"/>
      <c r="D1218" s="175"/>
      <c r="E1218" s="173">
        <f t="shared" si="18"/>
        <v>0</v>
      </c>
      <c r="F1218" s="162"/>
      <c r="G1218" s="162"/>
      <c r="H1218" s="162"/>
      <c r="I1218" s="162"/>
      <c r="J1218" s="162"/>
      <c r="K1218" s="162"/>
      <c r="L1218" s="162"/>
      <c r="M1218" s="162"/>
      <c r="N1218" s="162"/>
      <c r="O1218" s="162"/>
    </row>
    <row r="1219" spans="1:15" ht="15.75" customHeight="1">
      <c r="A1219" s="169">
        <v>2240506</v>
      </c>
      <c r="B1219" s="170" t="s">
        <v>1138</v>
      </c>
      <c r="C1219" s="174"/>
      <c r="D1219" s="175"/>
      <c r="E1219" s="173">
        <f t="shared" si="18"/>
        <v>0</v>
      </c>
      <c r="F1219" s="162"/>
      <c r="G1219" s="162"/>
      <c r="H1219" s="162"/>
      <c r="I1219" s="162"/>
      <c r="J1219" s="162"/>
      <c r="K1219" s="162"/>
      <c r="L1219" s="162"/>
      <c r="M1219" s="162"/>
      <c r="N1219" s="162"/>
      <c r="O1219" s="162"/>
    </row>
    <row r="1220" spans="1:15" ht="15.75" customHeight="1">
      <c r="A1220" s="169">
        <v>2240507</v>
      </c>
      <c r="B1220" s="170" t="s">
        <v>1139</v>
      </c>
      <c r="C1220" s="174"/>
      <c r="D1220" s="175"/>
      <c r="E1220" s="173">
        <f t="shared" si="18"/>
        <v>0</v>
      </c>
      <c r="F1220" s="162"/>
      <c r="G1220" s="162"/>
      <c r="H1220" s="162"/>
      <c r="I1220" s="162"/>
      <c r="J1220" s="162"/>
      <c r="K1220" s="162"/>
      <c r="L1220" s="162"/>
      <c r="M1220" s="162"/>
      <c r="N1220" s="162"/>
      <c r="O1220" s="162"/>
    </row>
    <row r="1221" spans="1:15" ht="15.75" customHeight="1">
      <c r="A1221" s="169">
        <v>2240508</v>
      </c>
      <c r="B1221" s="170" t="s">
        <v>1140</v>
      </c>
      <c r="C1221" s="174"/>
      <c r="D1221" s="175"/>
      <c r="E1221" s="173">
        <f aca="true" t="shared" si="19" ref="E1221:E1246">_xlfn.IFERROR(D1221/C1221,0)</f>
        <v>0</v>
      </c>
      <c r="F1221" s="162"/>
      <c r="G1221" s="162"/>
      <c r="H1221" s="162"/>
      <c r="I1221" s="162"/>
      <c r="J1221" s="162"/>
      <c r="K1221" s="162"/>
      <c r="L1221" s="162"/>
      <c r="M1221" s="162"/>
      <c r="N1221" s="162"/>
      <c r="O1221" s="162"/>
    </row>
    <row r="1222" spans="1:15" ht="15.75" customHeight="1">
      <c r="A1222" s="169">
        <v>2240509</v>
      </c>
      <c r="B1222" s="170" t="s">
        <v>1141</v>
      </c>
      <c r="C1222" s="174"/>
      <c r="D1222" s="175"/>
      <c r="E1222" s="173">
        <f t="shared" si="19"/>
        <v>0</v>
      </c>
      <c r="F1222" s="162"/>
      <c r="G1222" s="162"/>
      <c r="H1222" s="162"/>
      <c r="I1222" s="162"/>
      <c r="J1222" s="162"/>
      <c r="K1222" s="162"/>
      <c r="L1222" s="162"/>
      <c r="M1222" s="162"/>
      <c r="N1222" s="162"/>
      <c r="O1222" s="162"/>
    </row>
    <row r="1223" spans="1:15" ht="15.75" customHeight="1">
      <c r="A1223" s="169">
        <v>2240510</v>
      </c>
      <c r="B1223" s="170" t="s">
        <v>1142</v>
      </c>
      <c r="C1223" s="174"/>
      <c r="D1223" s="175"/>
      <c r="E1223" s="173">
        <f t="shared" si="19"/>
        <v>0</v>
      </c>
      <c r="F1223" s="162"/>
      <c r="G1223" s="162"/>
      <c r="H1223" s="162"/>
      <c r="I1223" s="162"/>
      <c r="J1223" s="162"/>
      <c r="K1223" s="162"/>
      <c r="L1223" s="162"/>
      <c r="M1223" s="162"/>
      <c r="N1223" s="162"/>
      <c r="O1223" s="162"/>
    </row>
    <row r="1224" spans="1:15" ht="15.75" customHeight="1">
      <c r="A1224" s="169">
        <v>2240550</v>
      </c>
      <c r="B1224" s="170" t="s">
        <v>1143</v>
      </c>
      <c r="C1224" s="174"/>
      <c r="D1224" s="175"/>
      <c r="E1224" s="173">
        <f t="shared" si="19"/>
        <v>0</v>
      </c>
      <c r="F1224" s="162"/>
      <c r="G1224" s="162"/>
      <c r="H1224" s="162"/>
      <c r="I1224" s="162"/>
      <c r="J1224" s="162"/>
      <c r="K1224" s="162"/>
      <c r="L1224" s="162"/>
      <c r="M1224" s="162"/>
      <c r="N1224" s="162"/>
      <c r="O1224" s="162"/>
    </row>
    <row r="1225" spans="1:15" ht="15.75" customHeight="1">
      <c r="A1225" s="169">
        <v>2240599</v>
      </c>
      <c r="B1225" s="170" t="s">
        <v>1144</v>
      </c>
      <c r="C1225" s="174"/>
      <c r="D1225" s="175"/>
      <c r="E1225" s="173">
        <f t="shared" si="19"/>
        <v>0</v>
      </c>
      <c r="F1225" s="162"/>
      <c r="G1225" s="162"/>
      <c r="H1225" s="162"/>
      <c r="I1225" s="162"/>
      <c r="J1225" s="162"/>
      <c r="K1225" s="162"/>
      <c r="L1225" s="162"/>
      <c r="M1225" s="162"/>
      <c r="N1225" s="162"/>
      <c r="O1225" s="162"/>
    </row>
    <row r="1226" spans="1:15" ht="15.75" customHeight="1">
      <c r="A1226" s="169">
        <v>22406</v>
      </c>
      <c r="B1226" s="170" t="s">
        <v>1145</v>
      </c>
      <c r="C1226" s="171">
        <f>SUM(C1227,C1228,C1229)</f>
        <v>9</v>
      </c>
      <c r="D1226" s="171">
        <f>SUM(D1227,D1228,D1229)</f>
        <v>0</v>
      </c>
      <c r="E1226" s="173">
        <f t="shared" si="19"/>
        <v>0</v>
      </c>
      <c r="F1226" s="162"/>
      <c r="G1226" s="162"/>
      <c r="H1226" s="162"/>
      <c r="I1226" s="162"/>
      <c r="J1226" s="162"/>
      <c r="K1226" s="162"/>
      <c r="L1226" s="162"/>
      <c r="M1226" s="162"/>
      <c r="N1226" s="162"/>
      <c r="O1226" s="162"/>
    </row>
    <row r="1227" spans="1:15" ht="15.75" customHeight="1">
      <c r="A1227" s="169">
        <v>2240601</v>
      </c>
      <c r="B1227" s="170" t="s">
        <v>1146</v>
      </c>
      <c r="C1227" s="174"/>
      <c r="D1227" s="174"/>
      <c r="E1227" s="173">
        <f t="shared" si="19"/>
        <v>0</v>
      </c>
      <c r="F1227" s="162"/>
      <c r="G1227" s="162"/>
      <c r="H1227" s="162"/>
      <c r="I1227" s="162"/>
      <c r="J1227" s="162"/>
      <c r="K1227" s="162"/>
      <c r="L1227" s="162"/>
      <c r="M1227" s="162"/>
      <c r="N1227" s="162"/>
      <c r="O1227" s="162"/>
    </row>
    <row r="1228" spans="1:15" ht="15.75" customHeight="1">
      <c r="A1228" s="169">
        <v>2240602</v>
      </c>
      <c r="B1228" s="170" t="s">
        <v>1147</v>
      </c>
      <c r="C1228" s="174"/>
      <c r="D1228" s="174"/>
      <c r="E1228" s="173">
        <f t="shared" si="19"/>
        <v>0</v>
      </c>
      <c r="F1228" s="162"/>
      <c r="G1228" s="162"/>
      <c r="H1228" s="162"/>
      <c r="I1228" s="162"/>
      <c r="J1228" s="162"/>
      <c r="K1228" s="162"/>
      <c r="L1228" s="162"/>
      <c r="M1228" s="162"/>
      <c r="N1228" s="162"/>
      <c r="O1228" s="162"/>
    </row>
    <row r="1229" spans="1:15" ht="15.75" customHeight="1">
      <c r="A1229" s="169">
        <v>2240699</v>
      </c>
      <c r="B1229" s="170" t="s">
        <v>1148</v>
      </c>
      <c r="C1229" s="174">
        <v>9</v>
      </c>
      <c r="D1229" s="174"/>
      <c r="E1229" s="173">
        <f t="shared" si="19"/>
        <v>0</v>
      </c>
      <c r="F1229" s="162"/>
      <c r="G1229" s="162"/>
      <c r="H1229" s="162"/>
      <c r="I1229" s="162"/>
      <c r="J1229" s="162"/>
      <c r="K1229" s="162"/>
      <c r="L1229" s="162"/>
      <c r="M1229" s="162"/>
      <c r="N1229" s="162"/>
      <c r="O1229" s="162"/>
    </row>
    <row r="1230" spans="1:15" ht="15.75" customHeight="1">
      <c r="A1230" s="169">
        <v>22407</v>
      </c>
      <c r="B1230" s="170" t="s">
        <v>1149</v>
      </c>
      <c r="C1230" s="171">
        <f>SUM(C1231,C1232,C1233)</f>
        <v>0</v>
      </c>
      <c r="D1230" s="171">
        <f>SUM(D1231,D1232,D1233)</f>
        <v>0</v>
      </c>
      <c r="E1230" s="173">
        <f t="shared" si="19"/>
        <v>0</v>
      </c>
      <c r="F1230" s="162"/>
      <c r="G1230" s="162"/>
      <c r="H1230" s="162"/>
      <c r="I1230" s="162"/>
      <c r="J1230" s="162"/>
      <c r="K1230" s="162"/>
      <c r="L1230" s="162"/>
      <c r="M1230" s="162"/>
      <c r="N1230" s="162"/>
      <c r="O1230" s="162"/>
    </row>
    <row r="1231" spans="1:15" ht="15.75" customHeight="1">
      <c r="A1231" s="169">
        <v>2240703</v>
      </c>
      <c r="B1231" s="170" t="s">
        <v>1150</v>
      </c>
      <c r="C1231" s="174"/>
      <c r="D1231" s="174"/>
      <c r="E1231" s="173">
        <f t="shared" si="19"/>
        <v>0</v>
      </c>
      <c r="F1231" s="162"/>
      <c r="G1231" s="162"/>
      <c r="H1231" s="162"/>
      <c r="I1231" s="162"/>
      <c r="J1231" s="162"/>
      <c r="K1231" s="162"/>
      <c r="L1231" s="162"/>
      <c r="M1231" s="162"/>
      <c r="N1231" s="162"/>
      <c r="O1231" s="162"/>
    </row>
    <row r="1232" spans="1:15" ht="15.75" customHeight="1">
      <c r="A1232" s="169">
        <v>2240704</v>
      </c>
      <c r="B1232" s="170" t="s">
        <v>1151</v>
      </c>
      <c r="C1232" s="174"/>
      <c r="D1232" s="175"/>
      <c r="E1232" s="173">
        <f t="shared" si="19"/>
        <v>0</v>
      </c>
      <c r="F1232" s="162"/>
      <c r="G1232" s="162"/>
      <c r="H1232" s="162"/>
      <c r="I1232" s="162"/>
      <c r="J1232" s="162"/>
      <c r="K1232" s="162"/>
      <c r="L1232" s="162"/>
      <c r="M1232" s="162"/>
      <c r="N1232" s="162"/>
      <c r="O1232" s="162"/>
    </row>
    <row r="1233" spans="1:15" ht="15.75" customHeight="1">
      <c r="A1233" s="169">
        <v>2240799</v>
      </c>
      <c r="B1233" s="170" t="s">
        <v>1152</v>
      </c>
      <c r="C1233" s="174"/>
      <c r="D1233" s="175"/>
      <c r="E1233" s="173">
        <f t="shared" si="19"/>
        <v>0</v>
      </c>
      <c r="F1233" s="162"/>
      <c r="G1233" s="162"/>
      <c r="H1233" s="162"/>
      <c r="I1233" s="162"/>
      <c r="J1233" s="162"/>
      <c r="K1233" s="162"/>
      <c r="L1233" s="162"/>
      <c r="M1233" s="162"/>
      <c r="N1233" s="162"/>
      <c r="O1233" s="162"/>
    </row>
    <row r="1234" spans="1:15" ht="15.75" customHeight="1">
      <c r="A1234" s="169">
        <v>22499</v>
      </c>
      <c r="B1234" s="170" t="s">
        <v>1153</v>
      </c>
      <c r="C1234" s="174"/>
      <c r="D1234" s="175"/>
      <c r="E1234" s="173">
        <f t="shared" si="19"/>
        <v>0</v>
      </c>
      <c r="F1234" s="162"/>
      <c r="G1234" s="162"/>
      <c r="H1234" s="162"/>
      <c r="I1234" s="162"/>
      <c r="J1234" s="162"/>
      <c r="K1234" s="162"/>
      <c r="L1234" s="162"/>
      <c r="M1234" s="162"/>
      <c r="N1234" s="162"/>
      <c r="O1234" s="162"/>
    </row>
    <row r="1235" spans="1:15" ht="15.75" customHeight="1">
      <c r="A1235" s="169">
        <v>227</v>
      </c>
      <c r="B1235" s="170" t="s">
        <v>82</v>
      </c>
      <c r="C1235" s="174"/>
      <c r="D1235" s="175">
        <v>1860</v>
      </c>
      <c r="E1235" s="173">
        <f t="shared" si="19"/>
        <v>0</v>
      </c>
      <c r="F1235" s="162"/>
      <c r="G1235" s="162"/>
      <c r="H1235" s="162"/>
      <c r="I1235" s="162"/>
      <c r="J1235" s="162"/>
      <c r="K1235" s="162"/>
      <c r="L1235" s="162"/>
      <c r="M1235" s="162"/>
      <c r="N1235" s="162"/>
      <c r="O1235" s="162"/>
    </row>
    <row r="1236" spans="1:15" ht="15.75" customHeight="1">
      <c r="A1236" s="169">
        <v>229</v>
      </c>
      <c r="B1236" s="170" t="s">
        <v>83</v>
      </c>
      <c r="C1236" s="171">
        <f>SUM(C1237,C1238)</f>
        <v>0</v>
      </c>
      <c r="D1236" s="171">
        <f>SUM(D1237,D1238)</f>
        <v>0</v>
      </c>
      <c r="E1236" s="173">
        <f t="shared" si="19"/>
        <v>0</v>
      </c>
      <c r="F1236" s="162"/>
      <c r="G1236" s="162"/>
      <c r="H1236" s="162"/>
      <c r="I1236" s="162"/>
      <c r="J1236" s="162"/>
      <c r="K1236" s="162"/>
      <c r="L1236" s="162"/>
      <c r="M1236" s="162"/>
      <c r="N1236" s="162"/>
      <c r="O1236" s="162"/>
    </row>
    <row r="1237" spans="1:15" ht="15.75" customHeight="1">
      <c r="A1237" s="169">
        <v>22902</v>
      </c>
      <c r="B1237" s="170" t="s">
        <v>1154</v>
      </c>
      <c r="C1237" s="174"/>
      <c r="D1237" s="174"/>
      <c r="E1237" s="173">
        <f t="shared" si="19"/>
        <v>0</v>
      </c>
      <c r="F1237" s="162"/>
      <c r="G1237" s="162"/>
      <c r="H1237" s="162"/>
      <c r="I1237" s="162"/>
      <c r="J1237" s="162"/>
      <c r="K1237" s="162"/>
      <c r="L1237" s="162"/>
      <c r="M1237" s="162"/>
      <c r="N1237" s="162"/>
      <c r="O1237" s="162"/>
    </row>
    <row r="1238" spans="1:15" ht="15.75" customHeight="1">
      <c r="A1238" s="169">
        <v>22999</v>
      </c>
      <c r="B1238" s="170" t="s">
        <v>1026</v>
      </c>
      <c r="C1238" s="174"/>
      <c r="D1238" s="174"/>
      <c r="E1238" s="173">
        <f t="shared" si="19"/>
        <v>0</v>
      </c>
      <c r="F1238" s="162"/>
      <c r="G1238" s="162"/>
      <c r="H1238" s="162"/>
      <c r="I1238" s="162"/>
      <c r="J1238" s="162"/>
      <c r="K1238" s="162"/>
      <c r="L1238" s="162"/>
      <c r="M1238" s="162"/>
      <c r="N1238" s="162"/>
      <c r="O1238" s="162"/>
    </row>
    <row r="1239" spans="1:15" ht="15.75" customHeight="1">
      <c r="A1239" s="169">
        <v>232</v>
      </c>
      <c r="B1239" s="170" t="s">
        <v>80</v>
      </c>
      <c r="C1239" s="171">
        <f>SUM(C1240)</f>
        <v>3706</v>
      </c>
      <c r="D1239" s="171">
        <f>SUM(D1240)</f>
        <v>4061</v>
      </c>
      <c r="E1239" s="173">
        <f t="shared" si="19"/>
        <v>1.0957906098219103</v>
      </c>
      <c r="F1239" s="162"/>
      <c r="G1239" s="162"/>
      <c r="H1239" s="162"/>
      <c r="I1239" s="162"/>
      <c r="J1239" s="162"/>
      <c r="K1239" s="162"/>
      <c r="L1239" s="162"/>
      <c r="M1239" s="162"/>
      <c r="N1239" s="162"/>
      <c r="O1239" s="162"/>
    </row>
    <row r="1240" spans="1:15" ht="15.75" customHeight="1">
      <c r="A1240" s="169">
        <v>23203</v>
      </c>
      <c r="B1240" s="170" t="s">
        <v>1155</v>
      </c>
      <c r="C1240" s="171">
        <f>SUM(C1241,C1242,C1243,C1244)</f>
        <v>3706</v>
      </c>
      <c r="D1240" s="171">
        <f>SUM(D1241,D1242,D1243,D1244)</f>
        <v>4061</v>
      </c>
      <c r="E1240" s="173">
        <f t="shared" si="19"/>
        <v>1.0957906098219103</v>
      </c>
      <c r="F1240" s="162"/>
      <c r="G1240" s="162"/>
      <c r="H1240" s="162"/>
      <c r="I1240" s="162"/>
      <c r="J1240" s="162"/>
      <c r="K1240" s="162"/>
      <c r="L1240" s="162"/>
      <c r="M1240" s="162"/>
      <c r="N1240" s="162"/>
      <c r="O1240" s="162"/>
    </row>
    <row r="1241" spans="1:15" ht="15.75" customHeight="1">
      <c r="A1241" s="169">
        <v>2320301</v>
      </c>
      <c r="B1241" s="170" t="s">
        <v>1156</v>
      </c>
      <c r="C1241" s="174">
        <v>3621</v>
      </c>
      <c r="D1241" s="174">
        <v>3921</v>
      </c>
      <c r="E1241" s="173">
        <f t="shared" si="19"/>
        <v>1.0828500414250206</v>
      </c>
      <c r="F1241" s="162"/>
      <c r="G1241" s="162"/>
      <c r="H1241" s="162"/>
      <c r="I1241" s="162"/>
      <c r="J1241" s="162"/>
      <c r="K1241" s="162"/>
      <c r="L1241" s="162"/>
      <c r="M1241" s="162"/>
      <c r="N1241" s="162"/>
      <c r="O1241" s="162"/>
    </row>
    <row r="1242" spans="1:15" ht="15.75" customHeight="1">
      <c r="A1242" s="169">
        <v>2320302</v>
      </c>
      <c r="B1242" s="170" t="s">
        <v>1157</v>
      </c>
      <c r="C1242" s="174">
        <v>85</v>
      </c>
      <c r="D1242" s="174">
        <v>90</v>
      </c>
      <c r="E1242" s="173">
        <f t="shared" si="19"/>
        <v>1.0588235294117647</v>
      </c>
      <c r="F1242" s="162"/>
      <c r="G1242" s="162"/>
      <c r="H1242" s="162"/>
      <c r="I1242" s="162"/>
      <c r="J1242" s="162"/>
      <c r="K1242" s="162"/>
      <c r="L1242" s="162"/>
      <c r="M1242" s="162"/>
      <c r="N1242" s="162"/>
      <c r="O1242" s="162"/>
    </row>
    <row r="1243" spans="1:15" ht="15.75" customHeight="1">
      <c r="A1243" s="169">
        <v>2320303</v>
      </c>
      <c r="B1243" s="170" t="s">
        <v>1158</v>
      </c>
      <c r="C1243" s="174"/>
      <c r="D1243" s="174">
        <v>50</v>
      </c>
      <c r="E1243" s="173">
        <f t="shared" si="19"/>
        <v>0</v>
      </c>
      <c r="F1243" s="162"/>
      <c r="G1243" s="162"/>
      <c r="H1243" s="162"/>
      <c r="I1243" s="162"/>
      <c r="J1243" s="162"/>
      <c r="K1243" s="162"/>
      <c r="L1243" s="162"/>
      <c r="M1243" s="162"/>
      <c r="N1243" s="162"/>
      <c r="O1243" s="162"/>
    </row>
    <row r="1244" spans="1:15" ht="15.75" customHeight="1">
      <c r="A1244" s="169">
        <v>2320399</v>
      </c>
      <c r="B1244" s="170" t="s">
        <v>1159</v>
      </c>
      <c r="C1244" s="174"/>
      <c r="D1244" s="174"/>
      <c r="E1244" s="173">
        <f t="shared" si="19"/>
        <v>0</v>
      </c>
      <c r="F1244" s="162"/>
      <c r="G1244" s="162"/>
      <c r="H1244" s="162"/>
      <c r="I1244" s="162"/>
      <c r="J1244" s="162"/>
      <c r="K1244" s="162"/>
      <c r="L1244" s="162"/>
      <c r="M1244" s="162"/>
      <c r="N1244" s="162"/>
      <c r="O1244" s="162"/>
    </row>
    <row r="1245" spans="1:15" ht="15.75" customHeight="1">
      <c r="A1245" s="169">
        <v>233</v>
      </c>
      <c r="B1245" s="170" t="s">
        <v>81</v>
      </c>
      <c r="C1245" s="171">
        <f>SUM(C1246)</f>
        <v>31</v>
      </c>
      <c r="D1245" s="171">
        <f>SUM(D1246)</f>
        <v>0</v>
      </c>
      <c r="E1245" s="173">
        <f t="shared" si="19"/>
        <v>0</v>
      </c>
      <c r="F1245" s="162"/>
      <c r="G1245" s="162"/>
      <c r="H1245" s="162"/>
      <c r="I1245" s="162"/>
      <c r="J1245" s="162"/>
      <c r="K1245" s="162"/>
      <c r="L1245" s="162"/>
      <c r="M1245" s="162"/>
      <c r="N1245" s="162"/>
      <c r="O1245" s="162"/>
    </row>
    <row r="1246" spans="1:15" ht="15.75" customHeight="1">
      <c r="A1246" s="169">
        <v>23303</v>
      </c>
      <c r="B1246" s="170" t="s">
        <v>1160</v>
      </c>
      <c r="C1246" s="174">
        <v>31</v>
      </c>
      <c r="D1246" s="174">
        <v>0</v>
      </c>
      <c r="E1246" s="173">
        <f t="shared" si="19"/>
        <v>0</v>
      </c>
      <c r="F1246" s="162"/>
      <c r="G1246" s="162"/>
      <c r="H1246" s="162"/>
      <c r="I1246" s="162"/>
      <c r="J1246" s="162"/>
      <c r="K1246" s="162"/>
      <c r="L1246" s="162"/>
      <c r="M1246" s="162"/>
      <c r="N1246" s="162"/>
      <c r="O1246" s="162"/>
    </row>
    <row r="1247" spans="1:15" ht="14.25" customHeight="1">
      <c r="A1247" s="177"/>
      <c r="B1247" s="177"/>
      <c r="C1247" s="178"/>
      <c r="D1247" s="178"/>
      <c r="E1247" s="173"/>
      <c r="F1247" s="162"/>
      <c r="G1247" s="162"/>
      <c r="H1247" s="162"/>
      <c r="I1247" s="162"/>
      <c r="J1247" s="162"/>
      <c r="K1247" s="162"/>
      <c r="L1247" s="162"/>
      <c r="M1247" s="162"/>
      <c r="N1247" s="162"/>
      <c r="O1247" s="162"/>
    </row>
    <row r="1248" spans="1:15" ht="14.25" customHeight="1">
      <c r="A1248" s="177"/>
      <c r="B1248" s="177"/>
      <c r="C1248" s="178"/>
      <c r="D1248" s="178"/>
      <c r="E1248" s="173"/>
      <c r="F1248" s="162"/>
      <c r="G1248" s="162"/>
      <c r="H1248" s="162"/>
      <c r="I1248" s="162"/>
      <c r="J1248" s="162"/>
      <c r="K1248" s="162"/>
      <c r="L1248" s="162"/>
      <c r="M1248" s="162"/>
      <c r="N1248" s="162"/>
      <c r="O1248" s="162"/>
    </row>
    <row r="1249" spans="1:15" ht="15.75" customHeight="1">
      <c r="A1249" s="177"/>
      <c r="B1249" s="179" t="s">
        <v>1161</v>
      </c>
      <c r="C1249" s="180">
        <f>SUM(C5,C234,C238,C248,C338,C389,C445,C502,C628,C699,C771,C790,C897,C955,C1019,C1039,C1069,C1079,C1123,C1143,C1187,C1235,C1236,C1239,C1245)</f>
        <v>315449</v>
      </c>
      <c r="D1249" s="180">
        <f>SUM(D5,D234,D238,D248,D338,D389,D445,D502,D628,D699,D771,D790,D897,D955,D1019,D1039,D1069,D1079,D1123,D1143,D1187,D1235,D1236,D1239,D1245)</f>
        <v>258195</v>
      </c>
      <c r="E1249" s="173">
        <f>_xlfn.IFERROR(D1249/C1249,0)</f>
        <v>0.8184999793944504</v>
      </c>
      <c r="F1249" s="162"/>
      <c r="G1249" s="162"/>
      <c r="H1249" s="162"/>
      <c r="I1249" s="162"/>
      <c r="J1249" s="162"/>
      <c r="K1249" s="162"/>
      <c r="L1249" s="162"/>
      <c r="M1249" s="162"/>
      <c r="N1249" s="162"/>
      <c r="O1249" s="162"/>
    </row>
  </sheetData>
  <sheetProtection/>
  <mergeCells count="5">
    <mergeCell ref="A1:E1"/>
    <mergeCell ref="A2:E2"/>
    <mergeCell ref="A3:B3"/>
    <mergeCell ref="D3:E3"/>
    <mergeCell ref="C3:C4"/>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lining</dc:creator>
  <cp:keywords/>
  <dc:description/>
  <cp:lastModifiedBy>Administrator</cp:lastModifiedBy>
  <cp:lastPrinted>2022-03-14T03:18:40Z</cp:lastPrinted>
  <dcterms:created xsi:type="dcterms:W3CDTF">2002-01-30T06:45:55Z</dcterms:created>
  <dcterms:modified xsi:type="dcterms:W3CDTF">2023-06-14T07:49:44Z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05A5915742A24A4B88CE72AEACAA341B_13</vt:lpwstr>
  </property>
</Properties>
</file>